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720" windowHeight="5835" tabRatio="601" activeTab="0"/>
  </bookViews>
  <sheets>
    <sheet name="TO9X9-N1" sheetId="1" r:id="rId1"/>
    <sheet name="XXXXXXXX" sheetId="2" state="veryHidden" r:id="rId2"/>
    <sheet name="XXXXXXX0" sheetId="3" state="veryHidden" r:id="rId3"/>
    <sheet name="00000000" sheetId="4" state="veryHidden" r:id="rId4"/>
  </sheets>
  <externalReferences>
    <externalReference r:id="rId7"/>
  </externalReferences>
  <definedNames>
    <definedName name="_Fill" hidden="1">#REF!</definedName>
    <definedName name="BKXH">#REF!</definedName>
    <definedName name="BKXUAT">#REF!</definedName>
    <definedName name="CHITIET131">#REF!</definedName>
    <definedName name="CHITIET141">#REF!</definedName>
    <definedName name="CHITIET152">#REF!</definedName>
    <definedName name="cv">'[1]gvl'!$N$17</definedName>
    <definedName name="dd1x2">'[1]gvl'!$N$9</definedName>
    <definedName name="DSACHGIA">#REF!</definedName>
    <definedName name="ma153">#REF!</definedName>
    <definedName name="ma511">#REF!</definedName>
    <definedName name="mankc">#REF!</definedName>
    <definedName name="matk">#REF!</definedName>
    <definedName name="nuoc">'[1]gvl'!$N$38</definedName>
    <definedName name="_xlnm.Print_Titles" localSheetId="0">'TO9X9-N1'!$1:$4</definedName>
    <definedName name="psno152">#REF!</definedName>
    <definedName name="slnkc">#REF!</definedName>
    <definedName name="xm">'[1]gvl'!$N$16</definedName>
  </definedNames>
  <calcPr fullCalcOnLoad="1"/>
</workbook>
</file>

<file path=xl/comments1.xml><?xml version="1.0" encoding="utf-8"?>
<comments xmlns="http://schemas.openxmlformats.org/spreadsheetml/2006/main">
  <authors>
    <author>Root</author>
    <author>KHOAXD</author>
  </authors>
  <commentList>
    <comment ref="D44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CHUYỂN TỪ CO8 KT, được miễn gdtc, qp</t>
        </r>
      </text>
    </comment>
    <comment ref="DV44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phải học thực hành</t>
        </r>
      </text>
    </comment>
    <comment ref="D76" authorId="1">
      <text>
        <r>
          <rPr>
            <b/>
            <sz val="8"/>
            <rFont val="Tahoma"/>
            <family val="0"/>
          </rPr>
          <t>KHOAXD:</t>
        </r>
        <r>
          <rPr>
            <sz val="8"/>
            <rFont val="Tahoma"/>
            <family val="0"/>
          </rPr>
          <t xml:space="preserve">
XIN NGHỈ 1 NĂM
</t>
        </r>
      </text>
    </comment>
  </commentList>
</comments>
</file>

<file path=xl/sharedStrings.xml><?xml version="1.0" encoding="utf-8"?>
<sst xmlns="http://schemas.openxmlformats.org/spreadsheetml/2006/main" count="852" uniqueCount="539">
  <si>
    <t>TT</t>
  </si>
  <si>
    <t>TB</t>
  </si>
  <si>
    <t>T</t>
  </si>
  <si>
    <t>L2</t>
  </si>
  <si>
    <t>TK1</t>
  </si>
  <si>
    <t>TK2</t>
  </si>
  <si>
    <t>TK</t>
  </si>
  <si>
    <t>DIEM T03X1.xls</t>
  </si>
  <si>
    <t>C:\PROGRAM FILES\MICROSOFT OFFICE\OFFICE\xlstart\ÿÿÿÿÿ.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</si>
  <si>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</si>
  <si>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</si>
  <si>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</si>
  <si>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</si>
  <si>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</si>
  <si>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</si>
  <si>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</si>
  <si>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</si>
  <si>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</si>
  <si>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</si>
  <si>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T2</t>
  </si>
  <si>
    <t>T1</t>
  </si>
  <si>
    <t>L1</t>
  </si>
  <si>
    <t>C:\Program Files\Microsoft Office\Office\xlstart\ÿÿÿÿÿ.</t>
  </si>
  <si>
    <t>DIEM T06X 1.xls</t>
  </si>
  <si>
    <t>ÿÿÿÿÿ</t>
  </si>
  <si>
    <t>ĐTBC HK1</t>
  </si>
  <si>
    <t>Đ.A - VKT</t>
  </si>
  <si>
    <t>XẾP LOẠI</t>
  </si>
  <si>
    <t>Giỏi</t>
  </si>
  <si>
    <t>Khá</t>
  </si>
  <si>
    <t>TBK</t>
  </si>
  <si>
    <t>Yếu</t>
  </si>
  <si>
    <t>Kém</t>
  </si>
  <si>
    <t>GD PHÁP LUẬT (V.T.P.THẢO)</t>
  </si>
  <si>
    <t>ĐTBC HK2</t>
  </si>
  <si>
    <t>ĐTBC NĂM 1</t>
  </si>
  <si>
    <t>GD QUỐC PHÒNG</t>
  </si>
  <si>
    <t>TKC</t>
  </si>
  <si>
    <t>TH</t>
  </si>
  <si>
    <t>ĐỒ ÁN C/TẠO</t>
  </si>
  <si>
    <t>VẬT LIỆU XD (T.T.H.LƯƠNG)</t>
  </si>
  <si>
    <t>VẼ KỸ THUẬT (Đ.H.DUNG)</t>
  </si>
  <si>
    <t>Huy</t>
  </si>
  <si>
    <t>Trung</t>
  </si>
  <si>
    <t>Vinh</t>
  </si>
  <si>
    <t>LT1</t>
  </si>
  <si>
    <t>LT2</t>
  </si>
  <si>
    <t>CƠ KẾT CẤU (T.T.TRẦU)</t>
  </si>
  <si>
    <t>ĐIỆN KỸ THUẬT (N.H.TOÀN)</t>
  </si>
  <si>
    <t>ẠNH VĂN 2 (Đ.T.LÊ)</t>
  </si>
  <si>
    <t>CHÍNH TRỊ (N.T.ĐẠO)</t>
  </si>
  <si>
    <t>GIÁO DỤC TC (L.V.HỌC)</t>
  </si>
  <si>
    <t>Chung</t>
  </si>
  <si>
    <t>Duy</t>
  </si>
  <si>
    <t>Quang</t>
  </si>
  <si>
    <t>Quý</t>
  </si>
  <si>
    <t>Thi</t>
  </si>
  <si>
    <t>T09A010481</t>
  </si>
  <si>
    <t>T09A010482</t>
  </si>
  <si>
    <t>T09A010483</t>
  </si>
  <si>
    <t>T09A010484</t>
  </si>
  <si>
    <t>T09A010740</t>
  </si>
  <si>
    <t>T09A010486</t>
  </si>
  <si>
    <t>T09A010487</t>
  </si>
  <si>
    <t>T09A010741</t>
  </si>
  <si>
    <t>T09A010742</t>
  </si>
  <si>
    <t>T09A010480</t>
  </si>
  <si>
    <t>T09A010488</t>
  </si>
  <si>
    <t>T09A010489</t>
  </si>
  <si>
    <t>T09A010490</t>
  </si>
  <si>
    <t>T09A010491</t>
  </si>
  <si>
    <t>T09A010492</t>
  </si>
  <si>
    <t>T09A010493</t>
  </si>
  <si>
    <t>T09A010494</t>
  </si>
  <si>
    <t>T09A010841</t>
  </si>
  <si>
    <t>T09A010495</t>
  </si>
  <si>
    <t>T09A010496</t>
  </si>
  <si>
    <t>T09A010497</t>
  </si>
  <si>
    <t>T09A010498</t>
  </si>
  <si>
    <t>T09A010499</t>
  </si>
  <si>
    <t>T09A010500</t>
  </si>
  <si>
    <t>T09A010501</t>
  </si>
  <si>
    <t>T09A010502</t>
  </si>
  <si>
    <t>T09A010503</t>
  </si>
  <si>
    <t>T09A010504</t>
  </si>
  <si>
    <t>T09A010505</t>
  </si>
  <si>
    <t>T09A010506</t>
  </si>
  <si>
    <t>T09A010485</t>
  </si>
  <si>
    <t>T09A010507</t>
  </si>
  <si>
    <t>T09A010508</t>
  </si>
  <si>
    <t>T09A010510</t>
  </si>
  <si>
    <t>T09A010511</t>
  </si>
  <si>
    <t>T09A010512</t>
  </si>
  <si>
    <t>T09A010697</t>
  </si>
  <si>
    <t>T09A010513</t>
  </si>
  <si>
    <t>T09A010514</t>
  </si>
  <si>
    <t>T09A010515</t>
  </si>
  <si>
    <t>T09A010516</t>
  </si>
  <si>
    <t>T09A010517</t>
  </si>
  <si>
    <t>T09A010518</t>
  </si>
  <si>
    <t>T09A010519</t>
  </si>
  <si>
    <t>T09A010520</t>
  </si>
  <si>
    <t>T09A010521</t>
  </si>
  <si>
    <t>T09A010743</t>
  </si>
  <si>
    <t>T09A010522</t>
  </si>
  <si>
    <t>T09A010523</t>
  </si>
  <si>
    <t>T09A010524</t>
  </si>
  <si>
    <t>T09A010525</t>
  </si>
  <si>
    <t>T09A010526</t>
  </si>
  <si>
    <t>T09A010527</t>
  </si>
  <si>
    <t>T09A010528</t>
  </si>
  <si>
    <t>T09A010529</t>
  </si>
  <si>
    <t>T09A010530</t>
  </si>
  <si>
    <t>T09A010531</t>
  </si>
  <si>
    <t>T09A010532</t>
  </si>
  <si>
    <t>T09A010533</t>
  </si>
  <si>
    <t>T09A010534</t>
  </si>
  <si>
    <t>T09A010535</t>
  </si>
  <si>
    <t>T09A010536</t>
  </si>
  <si>
    <t>T09A010537</t>
  </si>
  <si>
    <t>Giang</t>
  </si>
  <si>
    <t>Lam</t>
  </si>
  <si>
    <t>Nam</t>
  </si>
  <si>
    <t>Oai</t>
  </si>
  <si>
    <t>Sanh</t>
  </si>
  <si>
    <t>Giã Thanh</t>
  </si>
  <si>
    <t>Bình</t>
  </si>
  <si>
    <t>Nguyễn Đồng</t>
  </si>
  <si>
    <t>Mạnh</t>
  </si>
  <si>
    <t>Hoàng Văn</t>
  </si>
  <si>
    <t>Nguyễn Văn</t>
  </si>
  <si>
    <t>Diệm</t>
  </si>
  <si>
    <t>Nguyễn Thị Thúy</t>
  </si>
  <si>
    <t>Diệu</t>
  </si>
  <si>
    <t>Huỳnh Thị Thùy</t>
  </si>
  <si>
    <t>Nguyễn Viết</t>
  </si>
  <si>
    <t>Đồng</t>
  </si>
  <si>
    <t>Nguyễn Quang</t>
  </si>
  <si>
    <t>Đức</t>
  </si>
  <si>
    <t>Đỗ Hà</t>
  </si>
  <si>
    <t>Phạm Trung</t>
  </si>
  <si>
    <t>Hải</t>
  </si>
  <si>
    <t>Hà Văn</t>
  </si>
  <si>
    <t>Hồng</t>
  </si>
  <si>
    <t>Ngô Văn</t>
  </si>
  <si>
    <t>Lê</t>
  </si>
  <si>
    <t>Hiệp</t>
  </si>
  <si>
    <t>Nguyễn Ngọc</t>
  </si>
  <si>
    <t>Nguyễn Đức</t>
  </si>
  <si>
    <t>Hoài</t>
  </si>
  <si>
    <t>Bùi Minh</t>
  </si>
  <si>
    <t>Hoang</t>
  </si>
  <si>
    <t>Ma Văn</t>
  </si>
  <si>
    <t>Hoàng</t>
  </si>
  <si>
    <t>Lê Trần</t>
  </si>
  <si>
    <t>Huân</t>
  </si>
  <si>
    <t>Nguyễn Quốc</t>
  </si>
  <si>
    <t>Trần Duy</t>
  </si>
  <si>
    <t>Khôi</t>
  </si>
  <si>
    <t>Kiên</t>
  </si>
  <si>
    <t>Lùn</t>
  </si>
  <si>
    <t>Phạm Hoàng</t>
  </si>
  <si>
    <t>Luân</t>
  </si>
  <si>
    <t>Hồ Công</t>
  </si>
  <si>
    <t>Trần Văn</t>
  </si>
  <si>
    <t>Lê Mai</t>
  </si>
  <si>
    <t>Nghĩa</t>
  </si>
  <si>
    <t>Phùng Văn</t>
  </si>
  <si>
    <t>Nhật</t>
  </si>
  <si>
    <t>Lê Công</t>
  </si>
  <si>
    <t>Phát</t>
  </si>
  <si>
    <t>Lê Tấn</t>
  </si>
  <si>
    <t>Phùng</t>
  </si>
  <si>
    <t>Hứa Văn</t>
  </si>
  <si>
    <t>Quề</t>
  </si>
  <si>
    <t>Đặng Văn</t>
  </si>
  <si>
    <t>Sơn</t>
  </si>
  <si>
    <t>Võ Văn</t>
  </si>
  <si>
    <t>Phan Văn</t>
  </si>
  <si>
    <t>Tống Trần</t>
  </si>
  <si>
    <t>Tông</t>
  </si>
  <si>
    <t>Nguyễn Thanh</t>
  </si>
  <si>
    <t>Tân</t>
  </si>
  <si>
    <t>Thông</t>
  </si>
  <si>
    <t>Cao Hoài</t>
  </si>
  <si>
    <t>Nguyễn Trọng</t>
  </si>
  <si>
    <t>Thành</t>
  </si>
  <si>
    <t>Lê Đức</t>
  </si>
  <si>
    <t>Thắng</t>
  </si>
  <si>
    <t>Lê Hồng</t>
  </si>
  <si>
    <t>Thạch</t>
  </si>
  <si>
    <t>Nguyễn Minh</t>
  </si>
  <si>
    <t>Thiện</t>
  </si>
  <si>
    <t>Phạm Xuân</t>
  </si>
  <si>
    <t>Thịnh</t>
  </si>
  <si>
    <t>Tùng</t>
  </si>
  <si>
    <t>Phạm Nguyễn Phi</t>
  </si>
  <si>
    <t>Tiến</t>
  </si>
  <si>
    <t>Toàn</t>
  </si>
  <si>
    <t>Trọng</t>
  </si>
  <si>
    <t>Đặng Lê Bảo</t>
  </si>
  <si>
    <t>Phạm Thanh</t>
  </si>
  <si>
    <t>Tịnh</t>
  </si>
  <si>
    <t>Trần Thanh</t>
  </si>
  <si>
    <t>Tuấn</t>
  </si>
  <si>
    <t>Nguyễn Kiều</t>
  </si>
  <si>
    <t>Tí</t>
  </si>
  <si>
    <t>Bùi Quốc</t>
  </si>
  <si>
    <t>Văn</t>
  </si>
  <si>
    <t>Đặng Hoài</t>
  </si>
  <si>
    <t>Hà Xuân</t>
  </si>
  <si>
    <t>Việt</t>
  </si>
  <si>
    <t>Nguyễn Tuấn</t>
  </si>
  <si>
    <t>Vũ</t>
  </si>
  <si>
    <t>Nguyễn Bảo</t>
  </si>
  <si>
    <t>Xuyên</t>
  </si>
  <si>
    <t>Cương</t>
  </si>
  <si>
    <t>Cường</t>
  </si>
  <si>
    <t>Đinh Trường</t>
  </si>
  <si>
    <t>Dương</t>
  </si>
  <si>
    <t>Hướng</t>
  </si>
  <si>
    <t>Hưng</t>
  </si>
  <si>
    <t>Nguyễn Trường</t>
  </si>
  <si>
    <t>Đinh Phương</t>
  </si>
  <si>
    <t>Lương Văn</t>
  </si>
  <si>
    <t>Thương</t>
  </si>
  <si>
    <t>Trương Văn</t>
  </si>
  <si>
    <t>Dương Ngọc</t>
  </si>
  <si>
    <t>Miễn</t>
  </si>
  <si>
    <t>BL</t>
  </si>
  <si>
    <t>KĐTC</t>
  </si>
  <si>
    <t>HÌNH HỌA     (T.T.QUÍ)</t>
  </si>
  <si>
    <t>kđtc</t>
  </si>
  <si>
    <t>BUỘC THÔI HỌC</t>
  </si>
  <si>
    <t>Dương Hùng</t>
  </si>
  <si>
    <t>k/h</t>
  </si>
  <si>
    <t>SỨC BỀN V.L     (T.T.DŨNG)</t>
  </si>
  <si>
    <t>ANH VĂN 1        (T.THỦY)</t>
  </si>
  <si>
    <t>Kđtc</t>
  </si>
  <si>
    <t>kdtc</t>
  </si>
  <si>
    <t>KDTC</t>
  </si>
  <si>
    <t>4/5</t>
  </si>
  <si>
    <t>0/6</t>
  </si>
  <si>
    <t>0/5</t>
  </si>
  <si>
    <t>3/6</t>
  </si>
  <si>
    <t>1/7</t>
  </si>
  <si>
    <t>4/6</t>
  </si>
  <si>
    <t>0/4</t>
  </si>
  <si>
    <t>1/6</t>
  </si>
  <si>
    <t>2/6</t>
  </si>
  <si>
    <t>3/0</t>
  </si>
  <si>
    <t xml:space="preserve">XL NĂM 1 </t>
  </si>
  <si>
    <t>XL HK2</t>
  </si>
  <si>
    <t>CẤU TẠO KT (N.V.THÀNH)</t>
  </si>
  <si>
    <t>CƠ LÝ THUYẾT   ( H.Q.HÙNG)</t>
  </si>
  <si>
    <t>MHS</t>
  </si>
  <si>
    <t>HỌ VÀ TÊN</t>
  </si>
  <si>
    <t>TIN ĐC                       (N.L.TÍN)</t>
  </si>
  <si>
    <t>4.8/3.8/7.5</t>
  </si>
  <si>
    <t>3.5/4/7.5</t>
  </si>
  <si>
    <t>3.8/4.8/7.5</t>
  </si>
  <si>
    <t>2.8/4.3/7</t>
  </si>
  <si>
    <t>4.5/4.5/8</t>
  </si>
  <si>
    <t>3.3/4.8/7.5</t>
  </si>
  <si>
    <t>4/4.5/5.5</t>
  </si>
  <si>
    <t>2.5/1.5/7</t>
  </si>
  <si>
    <t>3.5/3/6.7</t>
  </si>
  <si>
    <t>4.4/4.4/5.2</t>
  </si>
  <si>
    <t>4.4/4.9/5.2</t>
  </si>
  <si>
    <t>4.9/4.9/5.7</t>
  </si>
  <si>
    <t>4.4/4.4/5.5</t>
  </si>
  <si>
    <t>3.7/4.2/5</t>
  </si>
  <si>
    <t>4.7/4.7/5.3</t>
  </si>
  <si>
    <t>1.5/1.5/5.2</t>
  </si>
  <si>
    <t>3.6/4.6/5</t>
  </si>
  <si>
    <t>4.3/3.3/4.8</t>
  </si>
  <si>
    <t>3.5/3/6.5</t>
  </si>
  <si>
    <t>3.9/4.9/5</t>
  </si>
  <si>
    <t>3.4/4.9/5</t>
  </si>
  <si>
    <t>1.7/2.7/6.5</t>
  </si>
  <si>
    <t>2/2.5/8.1</t>
  </si>
  <si>
    <t>3.2/3.2/8</t>
  </si>
  <si>
    <t>2.9/1.9/5.8</t>
  </si>
  <si>
    <t>2.9/3.9/7</t>
  </si>
  <si>
    <t>0.9/1.4/6.6</t>
  </si>
  <si>
    <t>3.2/3.32/7.5</t>
  </si>
  <si>
    <t>2.7/2.7/7.8</t>
  </si>
  <si>
    <t>1.5/3.5/6.8</t>
  </si>
  <si>
    <t>2.2/4.2/5.6</t>
  </si>
  <si>
    <t>3/4.5/7.3</t>
  </si>
  <si>
    <t>1.2/2.2/6</t>
  </si>
  <si>
    <t>2.4/1.9/7.1</t>
  </si>
  <si>
    <t>4.4/3.9/7.1</t>
  </si>
  <si>
    <t>2.4/2.9/5.6</t>
  </si>
  <si>
    <t>4.9/4.9/7</t>
  </si>
  <si>
    <t>3/3.5/6.8</t>
  </si>
  <si>
    <t>1/1/6.6</t>
  </si>
  <si>
    <t>2/2.5/7.3</t>
  </si>
  <si>
    <t>2.4/1.4/5.5</t>
  </si>
  <si>
    <t>3.5/2/7</t>
  </si>
  <si>
    <t>2.4/2.9/7.3</t>
  </si>
  <si>
    <t>KHÁ</t>
  </si>
  <si>
    <t>YẾU</t>
  </si>
  <si>
    <t>KÉM</t>
  </si>
  <si>
    <t>%</t>
  </si>
  <si>
    <t>Phạm Việt Cường</t>
  </si>
  <si>
    <t>0/0</t>
  </si>
  <si>
    <t>2/0</t>
  </si>
  <si>
    <t>DỪNG HỌC</t>
  </si>
  <si>
    <t>T09A010774</t>
  </si>
  <si>
    <t>Kiều Quang</t>
  </si>
  <si>
    <t>T09A010784</t>
  </si>
  <si>
    <t>Trịnh Thanh</t>
  </si>
  <si>
    <t>Hiền</t>
  </si>
  <si>
    <t>T09A010794</t>
  </si>
  <si>
    <t>Huỳnh Ngọc</t>
  </si>
  <si>
    <t>Linh</t>
  </si>
  <si>
    <t>T09A010802</t>
  </si>
  <si>
    <t>Hoàng Anh</t>
  </si>
  <si>
    <t>Quốc</t>
  </si>
  <si>
    <t>4.3/4.3/8</t>
  </si>
  <si>
    <t>2.7/4.2/6.8</t>
  </si>
  <si>
    <t>T09A010811</t>
  </si>
  <si>
    <t>4.3/4.3/6.5</t>
  </si>
  <si>
    <t>T09A010853</t>
  </si>
  <si>
    <t>Trịnh Hùng</t>
  </si>
  <si>
    <t>Tín</t>
  </si>
  <si>
    <t>3.2/4.7/5.8</t>
  </si>
  <si>
    <t>T09A010819</t>
  </si>
  <si>
    <t>Triết</t>
  </si>
  <si>
    <t>T09A010826</t>
  </si>
  <si>
    <t>T08A010522</t>
  </si>
  <si>
    <t>Hå Lª</t>
  </si>
  <si>
    <t>Kh¸nh</t>
  </si>
  <si>
    <t>3.3/2.8/7.5</t>
  </si>
  <si>
    <t>1.1/5.5</t>
  </si>
  <si>
    <t>4.9/4.9/7.4</t>
  </si>
  <si>
    <t>0/0/6</t>
  </si>
  <si>
    <t>2.7/2.7</t>
  </si>
  <si>
    <t>3.5/5</t>
  </si>
  <si>
    <t>T08A010505</t>
  </si>
  <si>
    <t>Qu¶ng §¹i</t>
  </si>
  <si>
    <t>Ca</t>
  </si>
  <si>
    <t>3/3/5.8</t>
  </si>
  <si>
    <t>4.7/4.7/5.8</t>
  </si>
  <si>
    <t>3.3/4.8/7.0</t>
  </si>
  <si>
    <t>4.4/3.9/5.0</t>
  </si>
  <si>
    <t>0/0/5.5</t>
  </si>
  <si>
    <t>4/5.5</t>
  </si>
  <si>
    <t>4.5/5</t>
  </si>
  <si>
    <t>CTN VÀ MT (Đ.X.TRÀ)</t>
  </si>
  <si>
    <t>DỰ TOÁN (V.H.DŨNG)</t>
  </si>
  <si>
    <t>ĐA BTCT</t>
  </si>
  <si>
    <t>ĐA KTRÚC</t>
  </si>
  <si>
    <t>TT TNGHỀ</t>
  </si>
  <si>
    <t>ĐTB HK 1</t>
  </si>
  <si>
    <t>XẾP LOẠI HK1</t>
  </si>
  <si>
    <t>ĐA KTTC</t>
  </si>
  <si>
    <t>ĐA TCTC</t>
  </si>
  <si>
    <t>TT T NGHIỆP</t>
  </si>
  <si>
    <t>ĐTB HK 2</t>
  </si>
  <si>
    <t>TK HK 2</t>
  </si>
  <si>
    <t>ĐTB NĂM 2</t>
  </si>
  <si>
    <t>XL NĂM 2</t>
  </si>
  <si>
    <t>ĐTB TOÀN KHOÁ</t>
  </si>
  <si>
    <t>XL TOÀN KHOÁ</t>
  </si>
  <si>
    <t>CHÍNH TRỊ</t>
  </si>
  <si>
    <t>SBVL+KCBT</t>
  </si>
  <si>
    <t>KTTC+TCTC</t>
  </si>
  <si>
    <t>ĐTB T/NGHIỆP</t>
  </si>
  <si>
    <t>ĐIỂM XL TỐT NGHIỆP</t>
  </si>
  <si>
    <t>XẾP LOẠI TỐT NGHIỆP</t>
  </si>
  <si>
    <t>NG/LÝ TKKT (L.Đ.N.TÚ)</t>
  </si>
  <si>
    <t>TRẮC ĐỊA (N.T.SANG)</t>
  </si>
  <si>
    <t>KẾT CẤU XD (T.DŨNG)</t>
  </si>
  <si>
    <t>KTTC 1 (N.CƯỜNG)</t>
  </si>
  <si>
    <t>3.7/4.7/6.5</t>
  </si>
  <si>
    <t>4.4/4.9/5.5</t>
  </si>
  <si>
    <t>4.7/4.7/8.5</t>
  </si>
  <si>
    <t>4.9/4.9/5.5</t>
  </si>
  <si>
    <t>AUTOCAD (Đ.QUÝ)</t>
  </si>
  <si>
    <t>4/3.5/5.5</t>
  </si>
  <si>
    <t>4.5/3.5/5.8</t>
  </si>
  <si>
    <t>3.3/4.8/6.8</t>
  </si>
  <si>
    <t>3/3.5/5</t>
  </si>
  <si>
    <t>2.5/4/5.5</t>
  </si>
  <si>
    <t>3/3/6</t>
  </si>
  <si>
    <t>4/3/5</t>
  </si>
  <si>
    <t>4.5/3.5/5.5</t>
  </si>
  <si>
    <t>2.5/3.5/7</t>
  </si>
  <si>
    <t>4/3/6</t>
  </si>
  <si>
    <t>2.5/4.5/6.5</t>
  </si>
  <si>
    <t>4.5/4/5.5</t>
  </si>
  <si>
    <t>4/4/8</t>
  </si>
  <si>
    <t>3.5/3.5/6.5</t>
  </si>
  <si>
    <t>4.5/4/5</t>
  </si>
  <si>
    <t>3/3/6.5</t>
  </si>
  <si>
    <t>2.5/4.5/5</t>
  </si>
  <si>
    <t>4/4.5/6.5</t>
  </si>
  <si>
    <t>3/4/6</t>
  </si>
  <si>
    <t>4/4.5/6</t>
  </si>
  <si>
    <t>3.5/3/5.5</t>
  </si>
  <si>
    <t>3.8/4.3/6.7</t>
  </si>
  <si>
    <t>1/1/5.5</t>
  </si>
  <si>
    <t>3.9/2.4/5.8</t>
  </si>
  <si>
    <t>2.4/4.9/8.5</t>
  </si>
  <si>
    <t>4.1/4.6/7.3</t>
  </si>
  <si>
    <t>4.9/4.9/7.3</t>
  </si>
  <si>
    <t>3.6/3.1/7.8</t>
  </si>
  <si>
    <t>3.8/2.8/7.8</t>
  </si>
  <si>
    <t>4.9/4.9/5.3</t>
  </si>
  <si>
    <t>TỔ CHỨC TC (H.THUẬN)</t>
  </si>
  <si>
    <t>BẢO HỘ &amp;           AN TOÀN LĐ (L.Đ.GIA)</t>
  </si>
  <si>
    <t>no hp</t>
  </si>
  <si>
    <t>NO HP</t>
  </si>
  <si>
    <t>4.8/4.8/7.8</t>
  </si>
  <si>
    <t>QUẢN TRỊ KD TRONG DNXD (L.T.CHUNG)</t>
  </si>
  <si>
    <t>CAN HoẠ</t>
  </si>
  <si>
    <t>3.7/4.2/6.2</t>
  </si>
  <si>
    <t>4.1/4.1/6</t>
  </si>
  <si>
    <t>0/0/5.2</t>
  </si>
  <si>
    <t>3.9/4.9/5.8</t>
  </si>
  <si>
    <t>4.9/3.4/7.8</t>
  </si>
  <si>
    <t>3/4/5</t>
  </si>
  <si>
    <t>4.2/2.2/6.7</t>
  </si>
  <si>
    <t>4.4/2.4/6.5</t>
  </si>
  <si>
    <t>0/0/7</t>
  </si>
  <si>
    <t>3.6/3.6/7.4</t>
  </si>
  <si>
    <t>4/4/6.3</t>
  </si>
  <si>
    <t>4.5/4/5.8</t>
  </si>
  <si>
    <t>4.5/4.5/6.8</t>
  </si>
  <si>
    <t>1.5/1.5/5.8</t>
  </si>
  <si>
    <t>3.2/3.7/7.5</t>
  </si>
  <si>
    <t>1.4/1.4/5.5</t>
  </si>
  <si>
    <t>3.2/3.2/6.2</t>
  </si>
  <si>
    <t>4.4/2.9/6.3</t>
  </si>
  <si>
    <t>3.4/3.4/7.3</t>
  </si>
  <si>
    <t>4.4/4.9/5.7</t>
  </si>
  <si>
    <t>1.9/1.9/6.7</t>
  </si>
  <si>
    <t>3.2/3.2/6.7</t>
  </si>
  <si>
    <t>3.5/3.5/6.7</t>
  </si>
  <si>
    <t>4/4.5/5.8</t>
  </si>
  <si>
    <t>4.9/4.9/6.8</t>
  </si>
  <si>
    <t>4.5/4.5/5</t>
  </si>
  <si>
    <t>4.9/2.4/7.3</t>
  </si>
  <si>
    <t>2.8/4.8/5</t>
  </si>
  <si>
    <t>3/4.5/6</t>
  </si>
  <si>
    <t>2.8/2.8/6</t>
  </si>
  <si>
    <t>3.7/3.2/6.5</t>
  </si>
  <si>
    <t>3.8/4.8/6</t>
  </si>
  <si>
    <t>3.2/4.7/5</t>
  </si>
  <si>
    <t>3.8/3.3/5.3</t>
  </si>
  <si>
    <t>3.8/2.8/8</t>
  </si>
  <si>
    <t>3.7/3.2/6</t>
  </si>
  <si>
    <t>3.2/4.7/5.5</t>
  </si>
  <si>
    <t>3.2/4.2/5.8</t>
  </si>
  <si>
    <t>3.5/4.5/5.5</t>
  </si>
  <si>
    <t>4.3/4.8/5.8</t>
  </si>
  <si>
    <t>4.8/3.3/5.8</t>
  </si>
  <si>
    <t>4.9/4.9/6.5</t>
  </si>
  <si>
    <t>3.2/4.7/5.7</t>
  </si>
  <si>
    <t>4.2/4.7/5.7</t>
  </si>
  <si>
    <t>3.7/4.7/6.2</t>
  </si>
  <si>
    <t>3/3/5</t>
  </si>
  <si>
    <t>3.8/3.8/6.3</t>
  </si>
  <si>
    <t>3/4/6.5</t>
  </si>
  <si>
    <t>3.5/3/7.3</t>
  </si>
  <si>
    <t>3.3/4.3/5.8</t>
  </si>
  <si>
    <t>4.3/4.3/6.8</t>
  </si>
  <si>
    <t>3/4/6.8</t>
  </si>
  <si>
    <t>4/4.5/7</t>
  </si>
  <si>
    <t>3.3/1.3/6</t>
  </si>
  <si>
    <t>4.8/3.8/5.8</t>
  </si>
  <si>
    <t>3.3/4.8/5.8</t>
  </si>
  <si>
    <t>4.8/4.3/5.5</t>
  </si>
  <si>
    <t>2.8/2.3/6</t>
  </si>
  <si>
    <t>2.3/2.3/5.3</t>
  </si>
  <si>
    <t>2/3/5</t>
  </si>
  <si>
    <t>4.5/4.5/6.5</t>
  </si>
  <si>
    <t>2.9/4.9/7.5</t>
  </si>
  <si>
    <t>3.7/4.2/7</t>
  </si>
  <si>
    <t>2.6/3.6/5.7</t>
  </si>
  <si>
    <t>4.4/4.4/6.2</t>
  </si>
  <si>
    <t>3.9/4.4/8</t>
  </si>
  <si>
    <t>1.9/1.4/6</t>
  </si>
  <si>
    <t>2/2/7.3</t>
  </si>
  <si>
    <t>3.4/2.9/5.7</t>
  </si>
  <si>
    <t>3.1/4.1/5.7</t>
  </si>
  <si>
    <t>2.5/1.5/6.5</t>
  </si>
  <si>
    <t>2/1.5/5.8</t>
  </si>
  <si>
    <t>1/1.5/6.7</t>
  </si>
  <si>
    <t>0.5/0.5/6.8</t>
  </si>
  <si>
    <t>4.8/2.8/6.5</t>
  </si>
  <si>
    <t>4.8/4.8/6.5</t>
  </si>
  <si>
    <t>3.5/3/7.7</t>
  </si>
  <si>
    <t>4.3/4.3/5.5</t>
  </si>
  <si>
    <t>2.3/4.3/7.3</t>
  </si>
  <si>
    <t>3.6/3.6/6</t>
  </si>
  <si>
    <t>4.4/4.4/8.5</t>
  </si>
  <si>
    <t>3.6/1.6/5.8</t>
  </si>
  <si>
    <t>0.8/0.8/7.2</t>
  </si>
  <si>
    <t>1.6/2.1/5.7</t>
  </si>
  <si>
    <t>1.9/1.9/6</t>
  </si>
  <si>
    <t>0.1/0.1/6.5</t>
  </si>
  <si>
    <t>2.1/2.1/5</t>
  </si>
  <si>
    <t>2.5/0/8.3</t>
  </si>
  <si>
    <t>1.8/3.3/6.8</t>
  </si>
  <si>
    <t>0/0/6.8</t>
  </si>
  <si>
    <t>4.5/4.5/8.5</t>
  </si>
  <si>
    <t>3.5/4/5.5</t>
  </si>
  <si>
    <t>4.3/3.8/5</t>
  </si>
  <si>
    <t>2.5/3.5/6</t>
  </si>
  <si>
    <t>3.5/4.5/6.3</t>
  </si>
  <si>
    <t>4.5/4/6</t>
  </si>
  <si>
    <t>3.8/4.8/5.3</t>
  </si>
  <si>
    <t>ĐIỂM HỌC TẬP TOÀN KHÓA 2009-2011 -LỚP TO9X9 - GVCN : NGÔ ĐỨC QUÝ</t>
  </si>
  <si>
    <t>CCB</t>
  </si>
  <si>
    <t>2.5/3.5/5.8</t>
  </si>
  <si>
    <t>3.5/4.5/5</t>
  </si>
  <si>
    <t>3.4/3.4/6.8</t>
  </si>
  <si>
    <t>28/06/2011</t>
  </si>
  <si>
    <t>HK2-N2</t>
  </si>
  <si>
    <t>TRƯỞNG  PHÒNG ĐT</t>
  </si>
  <si>
    <t>NGƯỜI LẬP</t>
  </si>
  <si>
    <t>NĂM 2</t>
  </si>
  <si>
    <t>Nguyễn văn Thành</t>
  </si>
  <si>
    <t xml:space="preserve">KTTC 2        </t>
  </si>
  <si>
    <t>Đoàn Huỳnh Thuận</t>
  </si>
  <si>
    <t>PCN. KHOA XÂY DỰNG</t>
  </si>
  <si>
    <t>4.3/3.8/7</t>
  </si>
  <si>
    <t>3.3/4.8/5</t>
  </si>
  <si>
    <t>Rớt</t>
  </si>
  <si>
    <t>Trưởng phòng Đào tạo</t>
  </si>
  <si>
    <t>Người lập</t>
  </si>
  <si>
    <t>Nguyễn Văn Thành</t>
  </si>
  <si>
    <t xml:space="preserve">    Nguyễn Thị Duy Hoài</t>
  </si>
  <si>
    <t>3.2/6.5</t>
  </si>
  <si>
    <t>Hạ bậc vì HTTL&gt;10%</t>
  </si>
  <si>
    <t>Không xét-
thiếu bằngTNPT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</si>
</sst>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0000"/>
    <numFmt numFmtId="172" formatCode="mm/dd/yyyy"/>
    <numFmt numFmtId="173" formatCode="[$-409]dddd\,\ mmmm\ dd\,\ yyyy"/>
    <numFmt numFmtId="174" formatCode="0.0;[Red]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#,##0\ &quot;Lt&quot;;\-#,##0\ &quot;Lt&quot;"/>
    <numFmt numFmtId="182" formatCode="#,##0\ &quot;Lt&quot;;[Red]\-#,##0\ &quot;Lt&quot;"/>
    <numFmt numFmtId="183" formatCode="#,##0.00\ &quot;Lt&quot;;\-#,##0.00\ &quot;Lt&quot;"/>
    <numFmt numFmtId="184" formatCode="#,##0.00\ &quot;Lt&quot;;[Red]\-#,##0.00\ &quot;Lt&quot;"/>
    <numFmt numFmtId="185" formatCode="_-* #,##0\ &quot;Lt&quot;_-;\-* #,##0\ &quot;Lt&quot;_-;_-* &quot;-&quot;\ &quot;Lt&quot;_-;_-@_-"/>
    <numFmt numFmtId="186" formatCode="_-* #,##0\ _L_t_-;\-* #,##0\ _L_t_-;_-* &quot;-&quot;\ _L_t_-;_-@_-"/>
    <numFmt numFmtId="187" formatCode="_-* #,##0.00\ &quot;Lt&quot;_-;\-* #,##0.00\ &quot;Lt&quot;_-;_-* &quot;-&quot;??\ &quot;Lt&quot;_-;_-@_-"/>
    <numFmt numFmtId="188" formatCode="_-* #,##0.00\ _L_t_-;\-* #,##0.00\ _L_t_-;_-* &quot;-&quot;??\ _L_t_-;_-@_-"/>
    <numFmt numFmtId="189" formatCode="#,##0.000"/>
    <numFmt numFmtId="190" formatCode="_ * #,##0_)_$_ ;_ * \(#,##0\)_$_ ;_ * &quot;-&quot;??_)_$_ ;_ @_ "/>
    <numFmt numFmtId="191" formatCode="#\ ###\ ###\ ###"/>
    <numFmt numFmtId="192" formatCode="_(* #,##0_);_(* \(#,##0\);_(* &quot;-&quot;??_);_(@_)"/>
    <numFmt numFmtId="193" formatCode="#,##0\ \Ñ\o\à\n\g"/>
    <numFmt numFmtId="194" formatCode="#,##0.0"/>
    <numFmt numFmtId="195" formatCode="#,##0.0000"/>
    <numFmt numFmtId="196" formatCode="#,##0.00000"/>
    <numFmt numFmtId="197" formatCode="#,##0.000000"/>
    <numFmt numFmtId="198" formatCode="_(* #,##0.000_);_(* \(#,##0.000\);_(* &quot;-&quot;??_);_(@_)"/>
    <numFmt numFmtId="199" formatCode="0;[Red]0"/>
    <numFmt numFmtId="200" formatCode="0.000;[Red]0.000"/>
    <numFmt numFmtId="201" formatCode="\(0\)"/>
    <numFmt numFmtId="202" formatCode="\(\2\)"/>
    <numFmt numFmtId="203" formatCode="\-"/>
    <numFmt numFmtId="204" formatCode="0.00;[Red]0.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(* #,##0.0000_);_(* \(#,##0.0000\);_(* &quot;-&quot;??_);_(@_)"/>
    <numFmt numFmtId="209" formatCode="_(* #.##0.00_);_(* \(#.##0.00\);_(* &quot;-&quot;??_);_(@_)"/>
    <numFmt numFmtId="210" formatCode="_(* #.##0_);_(* \(#.##0\);_(* &quot;-&quot;??_);_(@_)"/>
    <numFmt numFmtId="211" formatCode="_(* #.##_);_(* \(#.##\);_(* &quot;-&quot;??_);_(@_)"/>
    <numFmt numFmtId="212" formatCode="_(* #.#_);_(* \(#.#\);_(* &quot;-&quot;??_);_(@_)"/>
    <numFmt numFmtId="213" formatCode="_(* #_);_(* \(#\);_(* &quot;-&quot;??_);_(@_)"/>
    <numFmt numFmtId="214" formatCode="mm/dd/yy;@"/>
    <numFmt numFmtId="215" formatCode="[$€-2]\ #,##0.00_);[Red]\([$€-2]\ #,##0.00\)"/>
  </numFmts>
  <fonts count="65">
    <font>
      <sz val="11"/>
      <name val="UVnTime"/>
      <family val="0"/>
    </font>
    <font>
      <sz val="12"/>
      <name val=".VnTime"/>
      <family val="2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UVnTime"/>
      <family val="0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8"/>
      <name val="UVnTime"/>
      <family val="0"/>
    </font>
    <font>
      <sz val="8"/>
      <name val="Arial"/>
      <family val="2"/>
    </font>
    <font>
      <sz val="11"/>
      <name val="Times New Roman"/>
      <family val="1"/>
    </font>
    <font>
      <sz val="9"/>
      <name val="UVnTim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2"/>
      <name val="UVnTime"/>
      <family val="0"/>
    </font>
    <font>
      <sz val="13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3"/>
      <name val=".VnTime"/>
      <family val="2"/>
    </font>
    <font>
      <b/>
      <sz val="13"/>
      <name val="Arial"/>
      <family val="2"/>
    </font>
    <font>
      <b/>
      <sz val="13"/>
      <name val="UVnTime"/>
      <family val="0"/>
    </font>
    <font>
      <sz val="11"/>
      <name val="VNI-Times"/>
      <family val="0"/>
    </font>
    <font>
      <i/>
      <sz val="11"/>
      <name val="Arial"/>
      <family val="2"/>
    </font>
    <font>
      <sz val="13"/>
      <name val="Arial"/>
      <family val="2"/>
    </font>
    <font>
      <sz val="13"/>
      <name val="UVnTime"/>
      <family val="0"/>
    </font>
    <font>
      <b/>
      <sz val="9"/>
      <name val="UVnTime"/>
      <family val="0"/>
    </font>
    <font>
      <b/>
      <sz val="11"/>
      <name val="UVnTime"/>
      <family val="0"/>
    </font>
    <font>
      <i/>
      <sz val="12"/>
      <name val="Arial"/>
      <family val="2"/>
    </font>
    <font>
      <sz val="12"/>
      <color indexed="8"/>
      <name val="Arial"/>
      <family val="2"/>
    </font>
    <font>
      <sz val="14"/>
      <name val="UVnTime"/>
      <family val="0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u val="single"/>
      <sz val="13"/>
      <name val="Arial"/>
      <family val="2"/>
    </font>
    <font>
      <b/>
      <sz val="11"/>
      <name val=".VnTime"/>
      <family val="2"/>
    </font>
    <font>
      <b/>
      <i/>
      <sz val="11"/>
      <name val="Arial"/>
      <family val="2"/>
    </font>
    <font>
      <i/>
      <sz val="14"/>
      <name val="Arial"/>
      <family val="2"/>
    </font>
    <font>
      <b/>
      <sz val="14"/>
      <name val="UVnTime"/>
      <family val="0"/>
    </font>
    <font>
      <b/>
      <i/>
      <sz val="14"/>
      <name val="Times New Roman"/>
      <family val="1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Tahoma"/>
      <family val="2"/>
    </font>
    <font>
      <i/>
      <sz val="13"/>
      <name val="Arial"/>
      <family val="2"/>
    </font>
    <font>
      <sz val="13"/>
      <name val=".VnTime"/>
      <family val="2"/>
    </font>
    <font>
      <sz val="9"/>
      <color indexed="18"/>
      <name val=".VnTime"/>
      <family val="2"/>
    </font>
    <font>
      <b/>
      <sz val="12"/>
      <name val="U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UVnTime"/>
      <family val="0"/>
    </font>
    <font>
      <b/>
      <sz val="8"/>
      <name val="UVnTime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medium"/>
      <top style="thick"/>
      <bottom style="hair"/>
    </border>
    <border>
      <left style="medium"/>
      <right style="thin"/>
      <top style="thick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2" fillId="0" borderId="1" applyNumberFormat="0" applyFont="0" applyFill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8" fillId="0" borderId="0">
      <alignment/>
      <protection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</cellStyleXfs>
  <cellXfs count="759">
    <xf numFmtId="0" fontId="0" fillId="0" borderId="0" xfId="0" applyAlignment="1">
      <alignment/>
    </xf>
    <xf numFmtId="0" fontId="11" fillId="2" borderId="0" xfId="41" applyFont="1" applyFill="1">
      <alignment/>
      <protection/>
    </xf>
    <xf numFmtId="0" fontId="2" fillId="0" borderId="0" xfId="41">
      <alignment/>
      <protection/>
    </xf>
    <xf numFmtId="0" fontId="2" fillId="2" borderId="0" xfId="41" applyFill="1">
      <alignment/>
      <protection/>
    </xf>
    <xf numFmtId="0" fontId="2" fillId="3" borderId="2" xfId="41" applyFill="1" applyBorder="1">
      <alignment/>
      <protection/>
    </xf>
    <xf numFmtId="0" fontId="12" fillId="4" borderId="3" xfId="41" applyFont="1" applyFill="1" applyBorder="1" applyAlignment="1">
      <alignment horizontal="center"/>
      <protection/>
    </xf>
    <xf numFmtId="0" fontId="13" fillId="5" borderId="4" xfId="41" applyFont="1" applyFill="1" applyBorder="1" applyAlignment="1">
      <alignment horizontal="center"/>
      <protection/>
    </xf>
    <xf numFmtId="0" fontId="12" fillId="4" borderId="4" xfId="41" applyFont="1" applyFill="1" applyBorder="1" applyAlignment="1">
      <alignment horizontal="center"/>
      <protection/>
    </xf>
    <xf numFmtId="0" fontId="12" fillId="4" borderId="5" xfId="41" applyFont="1" applyFill="1" applyBorder="1" applyAlignment="1">
      <alignment horizontal="center"/>
      <protection/>
    </xf>
    <xf numFmtId="0" fontId="2" fillId="3" borderId="6" xfId="41" applyFill="1" applyBorder="1">
      <alignment/>
      <protection/>
    </xf>
    <xf numFmtId="0" fontId="2" fillId="3" borderId="7" xfId="41" applyFill="1" applyBorder="1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6" borderId="0" xfId="0" applyFill="1" applyAlignment="1">
      <alignment/>
    </xf>
    <xf numFmtId="0" fontId="19" fillId="6" borderId="8" xfId="0" applyFont="1" applyFill="1" applyBorder="1" applyAlignment="1" quotePrefix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22" fillId="6" borderId="10" xfId="0" applyNumberFormat="1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/>
    </xf>
    <xf numFmtId="0" fontId="23" fillId="6" borderId="0" xfId="0" applyFont="1" applyFill="1" applyAlignment="1">
      <alignment horizontal="center"/>
    </xf>
    <xf numFmtId="0" fontId="14" fillId="6" borderId="0" xfId="0" applyFont="1" applyFill="1" applyAlignment="1">
      <alignment/>
    </xf>
    <xf numFmtId="164" fontId="26" fillId="6" borderId="0" xfId="0" applyNumberFormat="1" applyFont="1" applyFill="1" applyAlignment="1">
      <alignment/>
    </xf>
    <xf numFmtId="0" fontId="2" fillId="6" borderId="10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0" fontId="0" fillId="6" borderId="12" xfId="0" applyFill="1" applyBorder="1" applyAlignment="1">
      <alignment vertical="center"/>
    </xf>
    <xf numFmtId="0" fontId="0" fillId="6" borderId="0" xfId="0" applyFill="1" applyAlignment="1">
      <alignment/>
    </xf>
    <xf numFmtId="164" fontId="2" fillId="6" borderId="8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 quotePrefix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 wrapText="1"/>
    </xf>
    <xf numFmtId="164" fontId="17" fillId="6" borderId="0" xfId="0" applyNumberFormat="1" applyFont="1" applyFill="1" applyBorder="1" applyAlignment="1">
      <alignment horizontal="center" vertical="center"/>
    </xf>
    <xf numFmtId="1" fontId="17" fillId="6" borderId="0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1" fontId="27" fillId="6" borderId="0" xfId="0" applyNumberFormat="1" applyFont="1" applyFill="1" applyAlignment="1">
      <alignment/>
    </xf>
    <xf numFmtId="164" fontId="19" fillId="6" borderId="8" xfId="0" applyNumberFormat="1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164" fontId="19" fillId="6" borderId="9" xfId="0" applyNumberFormat="1" applyFont="1" applyFill="1" applyBorder="1" applyAlignment="1">
      <alignment horizontal="center" vertical="center"/>
    </xf>
    <xf numFmtId="1" fontId="19" fillId="6" borderId="13" xfId="0" applyNumberFormat="1" applyFont="1" applyFill="1" applyBorder="1" applyAlignment="1">
      <alignment horizontal="center" vertical="center"/>
    </xf>
    <xf numFmtId="1" fontId="2" fillId="6" borderId="0" xfId="0" applyNumberFormat="1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 vertical="center"/>
    </xf>
    <xf numFmtId="1" fontId="2" fillId="6" borderId="15" xfId="0" applyNumberFormat="1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164" fontId="2" fillId="6" borderId="9" xfId="0" applyNumberFormat="1" applyFont="1" applyFill="1" applyBorder="1" applyAlignment="1">
      <alignment horizontal="center" vertical="center"/>
    </xf>
    <xf numFmtId="1" fontId="2" fillId="6" borderId="16" xfId="0" applyNumberFormat="1" applyFont="1" applyFill="1" applyBorder="1" applyAlignment="1">
      <alignment horizontal="center" vertical="center"/>
    </xf>
    <xf numFmtId="1" fontId="2" fillId="6" borderId="9" xfId="0" applyNumberFormat="1" applyFont="1" applyFill="1" applyBorder="1" applyAlignment="1" quotePrefix="1">
      <alignment horizontal="center" vertical="center"/>
    </xf>
    <xf numFmtId="1" fontId="2" fillId="6" borderId="17" xfId="0" applyNumberFormat="1" applyFont="1" applyFill="1" applyBorder="1" applyAlignment="1">
      <alignment horizontal="center" vertical="center"/>
    </xf>
    <xf numFmtId="1" fontId="14" fillId="6" borderId="0" xfId="0" applyNumberFormat="1" applyFont="1" applyFill="1" applyAlignment="1">
      <alignment/>
    </xf>
    <xf numFmtId="164" fontId="19" fillId="6" borderId="14" xfId="0" applyNumberFormat="1" applyFont="1" applyFill="1" applyBorder="1" applyAlignment="1" quotePrefix="1">
      <alignment horizontal="center" vertical="center"/>
    </xf>
    <xf numFmtId="164" fontId="24" fillId="6" borderId="0" xfId="0" applyNumberFormat="1" applyFont="1" applyFill="1" applyBorder="1" applyAlignment="1">
      <alignment horizontal="center"/>
    </xf>
    <xf numFmtId="0" fontId="17" fillId="6" borderId="0" xfId="0" applyFont="1" applyFill="1" applyBorder="1" applyAlignment="1" quotePrefix="1">
      <alignment horizontal="center" vertical="center"/>
    </xf>
    <xf numFmtId="164" fontId="5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164" fontId="5" fillId="6" borderId="0" xfId="0" applyNumberFormat="1" applyFont="1" applyFill="1" applyBorder="1" applyAlignment="1" quotePrefix="1">
      <alignment horizontal="center" vertical="center"/>
    </xf>
    <xf numFmtId="164" fontId="17" fillId="6" borderId="0" xfId="0" applyNumberFormat="1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1" fontId="17" fillId="6" borderId="0" xfId="0" applyNumberFormat="1" applyFont="1" applyFill="1" applyBorder="1" applyAlignment="1" quotePrefix="1">
      <alignment horizontal="center" vertical="center"/>
    </xf>
    <xf numFmtId="1" fontId="17" fillId="6" borderId="0" xfId="0" applyNumberFormat="1" applyFont="1" applyFill="1" applyBorder="1" applyAlignment="1">
      <alignment horizontal="center"/>
    </xf>
    <xf numFmtId="0" fontId="28" fillId="6" borderId="0" xfId="0" applyFont="1" applyFill="1" applyBorder="1" applyAlignment="1">
      <alignment/>
    </xf>
    <xf numFmtId="1" fontId="19" fillId="6" borderId="13" xfId="0" applyNumberFormat="1" applyFont="1" applyFill="1" applyBorder="1" applyAlignment="1" quotePrefix="1">
      <alignment horizontal="center" vertical="center"/>
    </xf>
    <xf numFmtId="164" fontId="2" fillId="6" borderId="0" xfId="0" applyNumberFormat="1" applyFont="1" applyFill="1" applyBorder="1" applyAlignment="1" quotePrefix="1">
      <alignment horizontal="center" vertical="center"/>
    </xf>
    <xf numFmtId="164" fontId="14" fillId="6" borderId="0" xfId="0" applyNumberFormat="1" applyFont="1" applyFill="1" applyAlignment="1">
      <alignment/>
    </xf>
    <xf numFmtId="164" fontId="17" fillId="7" borderId="18" xfId="0" applyNumberFormat="1" applyFont="1" applyFill="1" applyBorder="1" applyAlignment="1">
      <alignment horizontal="center" vertical="center"/>
    </xf>
    <xf numFmtId="0" fontId="28" fillId="7" borderId="0" xfId="0" applyFont="1" applyFill="1" applyAlignment="1">
      <alignment/>
    </xf>
    <xf numFmtId="0" fontId="28" fillId="8" borderId="0" xfId="0" applyFont="1" applyFill="1" applyAlignment="1">
      <alignment/>
    </xf>
    <xf numFmtId="164" fontId="2" fillId="6" borderId="19" xfId="0" applyNumberFormat="1" applyFont="1" applyFill="1" applyBorder="1" applyAlignment="1">
      <alignment horizontal="center"/>
    </xf>
    <xf numFmtId="1" fontId="2" fillId="6" borderId="15" xfId="0" applyNumberFormat="1" applyFont="1" applyFill="1" applyBorder="1" applyAlignment="1" quotePrefix="1">
      <alignment horizontal="center"/>
    </xf>
    <xf numFmtId="1" fontId="2" fillId="6" borderId="8" xfId="0" applyNumberFormat="1" applyFont="1" applyFill="1" applyBorder="1" applyAlignment="1" quotePrefix="1">
      <alignment horizontal="center" vertical="center"/>
    </xf>
    <xf numFmtId="164" fontId="24" fillId="6" borderId="20" xfId="0" applyNumberFormat="1" applyFont="1" applyFill="1" applyBorder="1" applyAlignment="1">
      <alignment horizontal="center"/>
    </xf>
    <xf numFmtId="0" fontId="20" fillId="6" borderId="10" xfId="0" applyNumberFormat="1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164" fontId="19" fillId="6" borderId="21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/>
    </xf>
    <xf numFmtId="0" fontId="29" fillId="0" borderId="21" xfId="0" applyFont="1" applyBorder="1" applyAlignment="1">
      <alignment/>
    </xf>
    <xf numFmtId="0" fontId="22" fillId="0" borderId="8" xfId="0" applyFont="1" applyBorder="1" applyAlignment="1">
      <alignment horizontal="center"/>
    </xf>
    <xf numFmtId="164" fontId="19" fillId="3" borderId="8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164" fontId="19" fillId="9" borderId="21" xfId="0" applyNumberFormat="1" applyFont="1" applyFill="1" applyBorder="1" applyAlignment="1">
      <alignment horizontal="center" vertical="center"/>
    </xf>
    <xf numFmtId="164" fontId="19" fillId="9" borderId="9" xfId="0" applyNumberFormat="1" applyFont="1" applyFill="1" applyBorder="1" applyAlignment="1">
      <alignment horizontal="center" vertical="center"/>
    </xf>
    <xf numFmtId="164" fontId="19" fillId="9" borderId="8" xfId="0" applyNumberFormat="1" applyFont="1" applyFill="1" applyBorder="1" applyAlignment="1">
      <alignment horizontal="center" vertical="center"/>
    </xf>
    <xf numFmtId="0" fontId="19" fillId="9" borderId="8" xfId="0" applyFont="1" applyFill="1" applyBorder="1" applyAlignment="1" quotePrefix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/>
    </xf>
    <xf numFmtId="164" fontId="33" fillId="6" borderId="0" xfId="0" applyNumberFormat="1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/>
    </xf>
    <xf numFmtId="0" fontId="33" fillId="6" borderId="0" xfId="0" applyFont="1" applyFill="1" applyBorder="1" applyAlignment="1" quotePrefix="1">
      <alignment horizontal="center" vertical="center"/>
    </xf>
    <xf numFmtId="164" fontId="33" fillId="6" borderId="0" xfId="0" applyNumberFormat="1" applyFont="1" applyFill="1" applyBorder="1" applyAlignment="1">
      <alignment horizontal="center" vertical="center"/>
    </xf>
    <xf numFmtId="164" fontId="33" fillId="6" borderId="0" xfId="0" applyNumberFormat="1" applyFont="1" applyFill="1" applyBorder="1" applyAlignment="1" quotePrefix="1">
      <alignment horizontal="center" vertical="center"/>
    </xf>
    <xf numFmtId="164" fontId="33" fillId="6" borderId="0" xfId="0" applyNumberFormat="1" applyFont="1" applyFill="1" applyBorder="1" applyAlignment="1">
      <alignment horizontal="center"/>
    </xf>
    <xf numFmtId="1" fontId="33" fillId="6" borderId="0" xfId="0" applyNumberFormat="1" applyFont="1" applyFill="1" applyBorder="1" applyAlignment="1">
      <alignment horizontal="center" vertical="center"/>
    </xf>
    <xf numFmtId="1" fontId="33" fillId="6" borderId="0" xfId="0" applyNumberFormat="1" applyFont="1" applyFill="1" applyBorder="1" applyAlignment="1">
      <alignment horizontal="center"/>
    </xf>
    <xf numFmtId="0" fontId="34" fillId="6" borderId="0" xfId="0" applyFont="1" applyFill="1" applyBorder="1" applyAlignment="1">
      <alignment horizontal="center"/>
    </xf>
    <xf numFmtId="164" fontId="34" fillId="6" borderId="0" xfId="0" applyNumberFormat="1" applyFont="1" applyFill="1" applyBorder="1" applyAlignment="1">
      <alignment horizontal="center"/>
    </xf>
    <xf numFmtId="0" fontId="34" fillId="6" borderId="0" xfId="0" applyFont="1" applyFill="1" applyBorder="1" applyAlignment="1">
      <alignment/>
    </xf>
    <xf numFmtId="164" fontId="36" fillId="6" borderId="16" xfId="0" applyNumberFormat="1" applyFont="1" applyFill="1" applyBorder="1" applyAlignment="1" quotePrefix="1">
      <alignment horizontal="center" vertical="center"/>
    </xf>
    <xf numFmtId="164" fontId="36" fillId="9" borderId="16" xfId="0" applyNumberFormat="1" applyFont="1" applyFill="1" applyBorder="1" applyAlignment="1" quotePrefix="1">
      <alignment horizontal="center" vertical="center"/>
    </xf>
    <xf numFmtId="0" fontId="37" fillId="6" borderId="0" xfId="0" applyFont="1" applyFill="1" applyBorder="1" applyAlignment="1">
      <alignment horizontal="center" vertical="center"/>
    </xf>
    <xf numFmtId="0" fontId="37" fillId="6" borderId="0" xfId="0" applyFont="1" applyFill="1" applyBorder="1" applyAlignment="1" quotePrefix="1">
      <alignment horizontal="center" vertical="center"/>
    </xf>
    <xf numFmtId="164" fontId="37" fillId="6" borderId="0" xfId="0" applyNumberFormat="1" applyFont="1" applyFill="1" applyBorder="1" applyAlignment="1">
      <alignment horizontal="center" vertical="center"/>
    </xf>
    <xf numFmtId="164" fontId="37" fillId="6" borderId="0" xfId="0" applyNumberFormat="1" applyFont="1" applyFill="1" applyBorder="1" applyAlignment="1" quotePrefix="1">
      <alignment horizontal="center" vertical="center"/>
    </xf>
    <xf numFmtId="1" fontId="19" fillId="6" borderId="0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/>
    </xf>
    <xf numFmtId="1" fontId="19" fillId="9" borderId="13" xfId="0" applyNumberFormat="1" applyFont="1" applyFill="1" applyBorder="1" applyAlignment="1">
      <alignment horizontal="center" vertical="center"/>
    </xf>
    <xf numFmtId="164" fontId="16" fillId="9" borderId="19" xfId="0" applyNumberFormat="1" applyFont="1" applyFill="1" applyBorder="1" applyAlignment="1">
      <alignment horizontal="center"/>
    </xf>
    <xf numFmtId="164" fontId="16" fillId="6" borderId="19" xfId="0" applyNumberFormat="1" applyFont="1" applyFill="1" applyBorder="1" applyAlignment="1">
      <alignment horizontal="center"/>
    </xf>
    <xf numFmtId="164" fontId="16" fillId="6" borderId="0" xfId="0" applyNumberFormat="1" applyFont="1" applyFill="1" applyBorder="1" applyAlignment="1">
      <alignment horizontal="center"/>
    </xf>
    <xf numFmtId="1" fontId="16" fillId="6" borderId="0" xfId="0" applyNumberFormat="1" applyFont="1" applyFill="1" applyBorder="1" applyAlignment="1">
      <alignment horizontal="center"/>
    </xf>
    <xf numFmtId="164" fontId="18" fillId="6" borderId="0" xfId="0" applyNumberFormat="1" applyFont="1" applyFill="1" applyAlignment="1">
      <alignment/>
    </xf>
    <xf numFmtId="164" fontId="39" fillId="6" borderId="0" xfId="0" applyNumberFormat="1" applyFont="1" applyFill="1" applyBorder="1" applyAlignment="1">
      <alignment horizontal="center"/>
    </xf>
    <xf numFmtId="3" fontId="18" fillId="6" borderId="0" xfId="0" applyNumberFormat="1" applyFont="1" applyFill="1" applyAlignment="1">
      <alignment horizontal="center"/>
    </xf>
    <xf numFmtId="164" fontId="18" fillId="6" borderId="0" xfId="0" applyNumberFormat="1" applyFont="1" applyFill="1" applyAlignment="1">
      <alignment horizontal="center"/>
    </xf>
    <xf numFmtId="164" fontId="17" fillId="3" borderId="15" xfId="0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164" fontId="17" fillId="8" borderId="0" xfId="0" applyNumberFormat="1" applyFont="1" applyFill="1" applyBorder="1" applyAlignment="1">
      <alignment horizontal="center" vertical="center"/>
    </xf>
    <xf numFmtId="164" fontId="33" fillId="8" borderId="0" xfId="0" applyNumberFormat="1" applyFont="1" applyFill="1" applyBorder="1" applyAlignment="1">
      <alignment horizontal="center" vertical="center"/>
    </xf>
    <xf numFmtId="164" fontId="17" fillId="8" borderId="22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/>
    </xf>
    <xf numFmtId="164" fontId="28" fillId="6" borderId="0" xfId="0" applyNumberFormat="1" applyFont="1" applyFill="1" applyBorder="1" applyAlignment="1">
      <alignment horizontal="center"/>
    </xf>
    <xf numFmtId="0" fontId="16" fillId="6" borderId="24" xfId="0" applyFont="1" applyFill="1" applyBorder="1" applyAlignment="1">
      <alignment horizontal="center" vertical="center"/>
    </xf>
    <xf numFmtId="0" fontId="4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5" fillId="6" borderId="0" xfId="0" applyNumberFormat="1" applyFont="1" applyFill="1" applyAlignment="1">
      <alignment/>
    </xf>
    <xf numFmtId="0" fontId="17" fillId="6" borderId="0" xfId="0" applyFont="1" applyFill="1" applyAlignment="1">
      <alignment/>
    </xf>
    <xf numFmtId="1" fontId="5" fillId="6" borderId="0" xfId="0" applyNumberFormat="1" applyFont="1" applyFill="1" applyAlignment="1">
      <alignment/>
    </xf>
    <xf numFmtId="0" fontId="28" fillId="6" borderId="0" xfId="0" applyFont="1" applyFill="1" applyAlignment="1">
      <alignment/>
    </xf>
    <xf numFmtId="164" fontId="0" fillId="6" borderId="0" xfId="0" applyNumberFormat="1" applyFill="1" applyAlignment="1">
      <alignment horizontal="center"/>
    </xf>
    <xf numFmtId="164" fontId="33" fillId="6" borderId="0" xfId="27" applyNumberFormat="1" applyFont="1" applyFill="1" applyBorder="1" applyAlignment="1">
      <alignment horizontal="center"/>
      <protection/>
    </xf>
    <xf numFmtId="164" fontId="38" fillId="6" borderId="0" xfId="0" applyNumberFormat="1" applyFont="1" applyFill="1" applyBorder="1" applyAlignment="1">
      <alignment horizontal="center"/>
    </xf>
    <xf numFmtId="164" fontId="38" fillId="6" borderId="20" xfId="0" applyNumberFormat="1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 vertical="center"/>
    </xf>
    <xf numFmtId="164" fontId="19" fillId="6" borderId="26" xfId="0" applyNumberFormat="1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6" borderId="25" xfId="0" applyFont="1" applyFill="1" applyBorder="1" applyAlignment="1" quotePrefix="1">
      <alignment horizontal="center" vertical="center"/>
    </xf>
    <xf numFmtId="164" fontId="19" fillId="6" borderId="10" xfId="0" applyNumberFormat="1" applyFont="1" applyFill="1" applyBorder="1" applyAlignment="1">
      <alignment horizontal="center" vertical="center"/>
    </xf>
    <xf numFmtId="164" fontId="19" fillId="6" borderId="25" xfId="0" applyNumberFormat="1" applyFont="1" applyFill="1" applyBorder="1" applyAlignment="1">
      <alignment horizontal="center" vertical="center"/>
    </xf>
    <xf numFmtId="1" fontId="19" fillId="9" borderId="27" xfId="0" applyNumberFormat="1" applyFont="1" applyFill="1" applyBorder="1" applyAlignment="1">
      <alignment horizontal="center" vertical="center"/>
    </xf>
    <xf numFmtId="164" fontId="2" fillId="6" borderId="28" xfId="0" applyNumberFormat="1" applyFont="1" applyFill="1" applyBorder="1" applyAlignment="1">
      <alignment horizontal="center"/>
    </xf>
    <xf numFmtId="164" fontId="2" fillId="6" borderId="25" xfId="0" applyNumberFormat="1" applyFont="1" applyFill="1" applyBorder="1" applyAlignment="1">
      <alignment horizontal="center" vertical="center"/>
    </xf>
    <xf numFmtId="1" fontId="2" fillId="6" borderId="29" xfId="0" applyNumberFormat="1" applyFont="1" applyFill="1" applyBorder="1" applyAlignment="1">
      <alignment horizontal="center" vertical="center"/>
    </xf>
    <xf numFmtId="1" fontId="2" fillId="6" borderId="25" xfId="0" applyNumberFormat="1" applyFont="1" applyFill="1" applyBorder="1" applyAlignment="1" quotePrefix="1">
      <alignment horizontal="center" vertical="center"/>
    </xf>
    <xf numFmtId="1" fontId="2" fillId="6" borderId="30" xfId="0" applyNumberFormat="1" applyFont="1" applyFill="1" applyBorder="1" applyAlignment="1" quotePrefix="1">
      <alignment horizontal="center"/>
    </xf>
    <xf numFmtId="1" fontId="2" fillId="6" borderId="25" xfId="0" applyNumberFormat="1" applyFont="1" applyFill="1" applyBorder="1" applyAlignment="1">
      <alignment horizontal="center"/>
    </xf>
    <xf numFmtId="164" fontId="19" fillId="6" borderId="31" xfId="0" applyNumberFormat="1" applyFont="1" applyFill="1" applyBorder="1" applyAlignment="1" quotePrefix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164" fontId="17" fillId="7" borderId="32" xfId="0" applyNumberFormat="1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/>
    </xf>
    <xf numFmtId="164" fontId="36" fillId="6" borderId="17" xfId="0" applyNumberFormat="1" applyFont="1" applyFill="1" applyBorder="1" applyAlignment="1" quotePrefix="1">
      <alignment horizontal="center" vertical="center"/>
    </xf>
    <xf numFmtId="164" fontId="36" fillId="3" borderId="17" xfId="0" applyNumberFormat="1" applyFont="1" applyFill="1" applyBorder="1" applyAlignment="1" quotePrefix="1">
      <alignment horizontal="center" vertical="center"/>
    </xf>
    <xf numFmtId="164" fontId="36" fillId="9" borderId="17" xfId="0" applyNumberFormat="1" applyFont="1" applyFill="1" applyBorder="1" applyAlignment="1" quotePrefix="1">
      <alignment horizontal="center" vertical="center"/>
    </xf>
    <xf numFmtId="164" fontId="36" fillId="6" borderId="29" xfId="0" applyNumberFormat="1" applyFont="1" applyFill="1" applyBorder="1" applyAlignment="1" quotePrefix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9" fillId="0" borderId="17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164" fontId="16" fillId="6" borderId="33" xfId="0" applyNumberFormat="1" applyFont="1" applyFill="1" applyBorder="1" applyAlignment="1">
      <alignment horizontal="center" vertical="center"/>
    </xf>
    <xf numFmtId="164" fontId="16" fillId="9" borderId="33" xfId="0" applyNumberFormat="1" applyFont="1" applyFill="1" applyBorder="1" applyAlignment="1">
      <alignment horizontal="center" vertical="center"/>
    </xf>
    <xf numFmtId="164" fontId="16" fillId="3" borderId="33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164" fontId="16" fillId="9" borderId="34" xfId="0" applyNumberFormat="1" applyFont="1" applyFill="1" applyBorder="1" applyAlignment="1">
      <alignment horizontal="center" vertical="center"/>
    </xf>
    <xf numFmtId="164" fontId="16" fillId="6" borderId="34" xfId="0" applyNumberFormat="1" applyFont="1" applyFill="1" applyBorder="1" applyAlignment="1">
      <alignment horizontal="center" vertical="center"/>
    </xf>
    <xf numFmtId="164" fontId="17" fillId="7" borderId="15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164" fontId="5" fillId="7" borderId="15" xfId="0" applyNumberFormat="1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164" fontId="5" fillId="7" borderId="30" xfId="0" applyNumberFormat="1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164" fontId="19" fillId="6" borderId="0" xfId="0" applyNumberFormat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 quotePrefix="1">
      <alignment horizontal="center" vertical="center"/>
    </xf>
    <xf numFmtId="164" fontId="19" fillId="6" borderId="0" xfId="0" applyNumberFormat="1" applyFont="1" applyFill="1" applyBorder="1" applyAlignment="1" quotePrefix="1">
      <alignment horizontal="center" vertical="center"/>
    </xf>
    <xf numFmtId="0" fontId="0" fillId="6" borderId="0" xfId="0" applyFont="1" applyFill="1" applyAlignment="1">
      <alignment vertical="center"/>
    </xf>
    <xf numFmtId="0" fontId="0" fillId="6" borderId="12" xfId="0" applyFont="1" applyFill="1" applyBorder="1" applyAlignment="1">
      <alignment vertical="center"/>
    </xf>
    <xf numFmtId="0" fontId="0" fillId="6" borderId="0" xfId="0" applyFont="1" applyFill="1" applyAlignment="1">
      <alignment/>
    </xf>
    <xf numFmtId="164" fontId="17" fillId="6" borderId="0" xfId="0" applyNumberFormat="1" applyFont="1" applyFill="1" applyBorder="1" applyAlignment="1" quotePrefix="1">
      <alignment horizontal="center" vertical="center"/>
    </xf>
    <xf numFmtId="164" fontId="17" fillId="6" borderId="0" xfId="0" applyNumberFormat="1" applyFont="1" applyFill="1" applyBorder="1" applyAlignment="1">
      <alignment horizontal="center"/>
    </xf>
    <xf numFmtId="164" fontId="37" fillId="6" borderId="0" xfId="0" applyNumberFormat="1" applyFont="1" applyFill="1" applyBorder="1" applyAlignment="1">
      <alignment horizontal="center" vertical="center" wrapText="1"/>
    </xf>
    <xf numFmtId="164" fontId="37" fillId="6" borderId="0" xfId="0" applyNumberFormat="1" applyFont="1" applyFill="1" applyBorder="1" applyAlignment="1">
      <alignment horizontal="center"/>
    </xf>
    <xf numFmtId="1" fontId="37" fillId="6" borderId="0" xfId="0" applyNumberFormat="1" applyFont="1" applyFill="1" applyBorder="1" applyAlignment="1">
      <alignment horizontal="center" vertical="center"/>
    </xf>
    <xf numFmtId="1" fontId="37" fillId="6" borderId="0" xfId="0" applyNumberFormat="1" applyFont="1" applyFill="1" applyBorder="1" applyAlignment="1" quotePrefix="1">
      <alignment horizontal="center" vertical="center"/>
    </xf>
    <xf numFmtId="1" fontId="37" fillId="6" borderId="0" xfId="0" applyNumberFormat="1" applyFont="1" applyFill="1" applyBorder="1" applyAlignment="1">
      <alignment horizontal="center"/>
    </xf>
    <xf numFmtId="0" fontId="38" fillId="6" borderId="0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6" borderId="11" xfId="0" applyFont="1" applyFill="1" applyBorder="1" applyAlignment="1">
      <alignment vertical="center"/>
    </xf>
    <xf numFmtId="164" fontId="19" fillId="6" borderId="16" xfId="0" applyNumberFormat="1" applyFont="1" applyFill="1" applyBorder="1" applyAlignment="1" quotePrefix="1">
      <alignment horizontal="center" vertical="center"/>
    </xf>
    <xf numFmtId="164" fontId="2" fillId="6" borderId="16" xfId="0" applyNumberFormat="1" applyFont="1" applyFill="1" applyBorder="1" applyAlignment="1" quotePrefix="1">
      <alignment horizontal="center" vertical="center"/>
    </xf>
    <xf numFmtId="164" fontId="2" fillId="6" borderId="33" xfId="0" applyNumberFormat="1" applyFont="1" applyFill="1" applyBorder="1" applyAlignment="1">
      <alignment horizontal="center"/>
    </xf>
    <xf numFmtId="164" fontId="2" fillId="10" borderId="33" xfId="0" applyNumberFormat="1" applyFont="1" applyFill="1" applyBorder="1" applyAlignment="1">
      <alignment horizontal="center"/>
    </xf>
    <xf numFmtId="164" fontId="2" fillId="6" borderId="17" xfId="0" applyNumberFormat="1" applyFont="1" applyFill="1" applyBorder="1" applyAlignment="1" quotePrefix="1">
      <alignment horizontal="center" vertical="center"/>
    </xf>
    <xf numFmtId="164" fontId="2" fillId="6" borderId="33" xfId="0" applyNumberFormat="1" applyFont="1" applyFill="1" applyBorder="1" applyAlignment="1">
      <alignment horizontal="center" vertical="center"/>
    </xf>
    <xf numFmtId="164" fontId="27" fillId="6" borderId="0" xfId="0" applyNumberFormat="1" applyFont="1" applyFill="1" applyAlignment="1">
      <alignment/>
    </xf>
    <xf numFmtId="164" fontId="23" fillId="6" borderId="0" xfId="0" applyNumberFormat="1" applyFont="1" applyFill="1" applyAlignment="1">
      <alignment/>
    </xf>
    <xf numFmtId="164" fontId="19" fillId="6" borderId="35" xfId="0" applyNumberFormat="1" applyFont="1" applyFill="1" applyBorder="1" applyAlignment="1" quotePrefix="1">
      <alignment horizontal="center" vertical="center"/>
    </xf>
    <xf numFmtId="164" fontId="2" fillId="6" borderId="29" xfId="0" applyNumberFormat="1" applyFont="1" applyFill="1" applyBorder="1" applyAlignment="1" quotePrefix="1">
      <alignment horizontal="center" vertical="center"/>
    </xf>
    <xf numFmtId="164" fontId="2" fillId="6" borderId="34" xfId="0" applyNumberFormat="1" applyFont="1" applyFill="1" applyBorder="1" applyAlignment="1">
      <alignment horizontal="center" vertical="center"/>
    </xf>
    <xf numFmtId="164" fontId="17" fillId="6" borderId="21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8" xfId="0" applyFont="1" applyFill="1" applyBorder="1" applyAlignment="1" quotePrefix="1">
      <alignment horizontal="center" vertical="center"/>
    </xf>
    <xf numFmtId="164" fontId="17" fillId="6" borderId="9" xfId="0" applyNumberFormat="1" applyFont="1" applyFill="1" applyBorder="1" applyAlignment="1">
      <alignment horizontal="center" vertical="center"/>
    </xf>
    <xf numFmtId="164" fontId="41" fillId="6" borderId="16" xfId="0" applyNumberFormat="1" applyFont="1" applyFill="1" applyBorder="1" applyAlignment="1" quotePrefix="1">
      <alignment horizontal="center" vertical="center"/>
    </xf>
    <xf numFmtId="164" fontId="17" fillId="6" borderId="8" xfId="0" applyNumberFormat="1" applyFont="1" applyFill="1" applyBorder="1" applyAlignment="1">
      <alignment horizontal="center" vertical="center"/>
    </xf>
    <xf numFmtId="1" fontId="17" fillId="6" borderId="13" xfId="0" applyNumberFormat="1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164" fontId="17" fillId="6" borderId="16" xfId="0" applyNumberFormat="1" applyFont="1" applyFill="1" applyBorder="1" applyAlignment="1" quotePrefix="1">
      <alignment horizontal="center" vertical="center"/>
    </xf>
    <xf numFmtId="164" fontId="17" fillId="6" borderId="19" xfId="0" applyNumberFormat="1" applyFont="1" applyFill="1" applyBorder="1" applyAlignment="1">
      <alignment horizontal="center"/>
    </xf>
    <xf numFmtId="164" fontId="17" fillId="5" borderId="9" xfId="0" applyNumberFormat="1" applyFont="1" applyFill="1" applyBorder="1" applyAlignment="1">
      <alignment horizontal="center" vertical="center"/>
    </xf>
    <xf numFmtId="1" fontId="17" fillId="5" borderId="16" xfId="0" applyNumberFormat="1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164" fontId="17" fillId="5" borderId="16" xfId="0" applyNumberFormat="1" applyFont="1" applyFill="1" applyBorder="1" applyAlignment="1" quotePrefix="1">
      <alignment horizontal="center" vertical="center"/>
    </xf>
    <xf numFmtId="164" fontId="17" fillId="5" borderId="19" xfId="0" applyNumberFormat="1" applyFont="1" applyFill="1" applyBorder="1" applyAlignment="1">
      <alignment horizontal="center"/>
    </xf>
    <xf numFmtId="164" fontId="17" fillId="6" borderId="33" xfId="0" applyNumberFormat="1" applyFont="1" applyFill="1" applyBorder="1" applyAlignment="1">
      <alignment horizontal="center"/>
    </xf>
    <xf numFmtId="164" fontId="17" fillId="6" borderId="14" xfId="0" applyNumberFormat="1" applyFont="1" applyFill="1" applyBorder="1" applyAlignment="1" quotePrefix="1">
      <alignment horizontal="center" vertical="center"/>
    </xf>
    <xf numFmtId="0" fontId="17" fillId="8" borderId="9" xfId="0" applyFont="1" applyFill="1" applyBorder="1" applyAlignment="1">
      <alignment horizontal="center"/>
    </xf>
    <xf numFmtId="164" fontId="41" fillId="6" borderId="17" xfId="0" applyNumberFormat="1" applyFont="1" applyFill="1" applyBorder="1" applyAlignment="1" quotePrefix="1">
      <alignment horizontal="center" vertical="center"/>
    </xf>
    <xf numFmtId="164" fontId="17" fillId="5" borderId="8" xfId="0" applyNumberFormat="1" applyFont="1" applyFill="1" applyBorder="1" applyAlignment="1">
      <alignment horizontal="center" vertical="center"/>
    </xf>
    <xf numFmtId="1" fontId="17" fillId="6" borderId="8" xfId="0" applyNumberFormat="1" applyFont="1" applyFill="1" applyBorder="1" applyAlignment="1" quotePrefix="1">
      <alignment horizontal="center"/>
    </xf>
    <xf numFmtId="1" fontId="17" fillId="6" borderId="8" xfId="0" applyNumberFormat="1" applyFont="1" applyFill="1" applyBorder="1" applyAlignment="1">
      <alignment horizontal="center"/>
    </xf>
    <xf numFmtId="1" fontId="17" fillId="6" borderId="15" xfId="0" applyNumberFormat="1" applyFont="1" applyFill="1" applyBorder="1" applyAlignment="1" quotePrefix="1">
      <alignment horizontal="center"/>
    </xf>
    <xf numFmtId="164" fontId="17" fillId="3" borderId="8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164" fontId="17" fillId="9" borderId="9" xfId="0" applyNumberFormat="1" applyFont="1" applyFill="1" applyBorder="1" applyAlignment="1">
      <alignment horizontal="center" vertical="center"/>
    </xf>
    <xf numFmtId="164" fontId="17" fillId="9" borderId="16" xfId="0" applyNumberFormat="1" applyFont="1" applyFill="1" applyBorder="1" applyAlignment="1" quotePrefix="1">
      <alignment horizontal="center" vertical="center"/>
    </xf>
    <xf numFmtId="1" fontId="17" fillId="5" borderId="15" xfId="0" applyNumberFormat="1" applyFont="1" applyFill="1" applyBorder="1" applyAlignment="1" quotePrefix="1">
      <alignment horizontal="center"/>
    </xf>
    <xf numFmtId="164" fontId="17" fillId="9" borderId="8" xfId="0" applyNumberFormat="1" applyFont="1" applyFill="1" applyBorder="1" applyAlignment="1">
      <alignment horizontal="center" vertical="center"/>
    </xf>
    <xf numFmtId="1" fontId="17" fillId="9" borderId="13" xfId="0" applyNumberFormat="1" applyFont="1" applyFill="1" applyBorder="1" applyAlignment="1">
      <alignment horizontal="center" vertical="center"/>
    </xf>
    <xf numFmtId="164" fontId="17" fillId="5" borderId="36" xfId="0" applyNumberFormat="1" applyFont="1" applyFill="1" applyBorder="1" applyAlignment="1">
      <alignment horizontal="center" vertical="center"/>
    </xf>
    <xf numFmtId="1" fontId="17" fillId="5" borderId="20" xfId="0" applyNumberFormat="1" applyFont="1" applyFill="1" applyBorder="1" applyAlignment="1">
      <alignment horizontal="center" vertical="center"/>
    </xf>
    <xf numFmtId="164" fontId="17" fillId="6" borderId="36" xfId="0" applyNumberFormat="1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5" borderId="8" xfId="0" applyFont="1" applyFill="1" applyBorder="1" applyAlignment="1" quotePrefix="1">
      <alignment horizontal="center" vertical="center"/>
    </xf>
    <xf numFmtId="164" fontId="17" fillId="6" borderId="20" xfId="0" applyNumberFormat="1" applyFont="1" applyFill="1" applyBorder="1" applyAlignment="1" quotePrefix="1">
      <alignment horizontal="center" vertical="center"/>
    </xf>
    <xf numFmtId="164" fontId="17" fillId="5" borderId="37" xfId="0" applyNumberFormat="1" applyFont="1" applyFill="1" applyBorder="1" applyAlignment="1">
      <alignment horizontal="center" vertical="center"/>
    </xf>
    <xf numFmtId="1" fontId="17" fillId="5" borderId="38" xfId="0" applyNumberFormat="1" applyFont="1" applyFill="1" applyBorder="1" applyAlignment="1">
      <alignment horizontal="center" vertical="center"/>
    </xf>
    <xf numFmtId="164" fontId="17" fillId="6" borderId="37" xfId="0" applyNumberFormat="1" applyFont="1" applyFill="1" applyBorder="1" applyAlignment="1">
      <alignment horizontal="center" vertical="center"/>
    </xf>
    <xf numFmtId="164" fontId="17" fillId="6" borderId="38" xfId="0" applyNumberFormat="1" applyFont="1" applyFill="1" applyBorder="1" applyAlignment="1" quotePrefix="1">
      <alignment horizontal="center" vertical="center"/>
    </xf>
    <xf numFmtId="164" fontId="17" fillId="6" borderId="39" xfId="0" applyNumberFormat="1" applyFont="1" applyFill="1" applyBorder="1" applyAlignment="1">
      <alignment horizontal="center" vertical="center"/>
    </xf>
    <xf numFmtId="1" fontId="17" fillId="5" borderId="17" xfId="0" applyNumberFormat="1" applyFont="1" applyFill="1" applyBorder="1" applyAlignment="1">
      <alignment horizontal="center" vertical="center"/>
    </xf>
    <xf numFmtId="164" fontId="17" fillId="6" borderId="17" xfId="0" applyNumberFormat="1" applyFont="1" applyFill="1" applyBorder="1" applyAlignment="1" quotePrefix="1">
      <alignment horizontal="center" vertical="center"/>
    </xf>
    <xf numFmtId="164" fontId="17" fillId="6" borderId="33" xfId="0" applyNumberFormat="1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/>
    </xf>
    <xf numFmtId="1" fontId="5" fillId="6" borderId="24" xfId="0" applyNumberFormat="1" applyFont="1" applyFill="1" applyBorder="1" applyAlignment="1">
      <alignment horizontal="center"/>
    </xf>
    <xf numFmtId="1" fontId="5" fillId="6" borderId="11" xfId="0" applyNumberFormat="1" applyFont="1" applyFill="1" applyBorder="1" applyAlignment="1">
      <alignment/>
    </xf>
    <xf numFmtId="0" fontId="2" fillId="6" borderId="24" xfId="0" applyFont="1" applyFill="1" applyBorder="1" applyAlignment="1">
      <alignment horizontal="center" vertical="center" wrapText="1"/>
    </xf>
    <xf numFmtId="164" fontId="17" fillId="6" borderId="19" xfId="0" applyNumberFormat="1" applyFont="1" applyFill="1" applyBorder="1" applyAlignment="1">
      <alignment horizontal="center" vertical="center"/>
    </xf>
    <xf numFmtId="164" fontId="17" fillId="9" borderId="33" xfId="0" applyNumberFormat="1" applyFont="1" applyFill="1" applyBorder="1" applyAlignment="1">
      <alignment horizontal="center" vertical="center"/>
    </xf>
    <xf numFmtId="164" fontId="17" fillId="6" borderId="33" xfId="0" applyNumberFormat="1" applyFont="1" applyFill="1" applyBorder="1" applyAlignment="1" quotePrefix="1">
      <alignment horizontal="center" vertical="center"/>
    </xf>
    <xf numFmtId="164" fontId="5" fillId="7" borderId="18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vertical="center"/>
    </xf>
    <xf numFmtId="0" fontId="29" fillId="0" borderId="42" xfId="0" applyFont="1" applyBorder="1" applyAlignment="1">
      <alignment vertical="center"/>
    </xf>
    <xf numFmtId="164" fontId="17" fillId="6" borderId="43" xfId="0" applyNumberFormat="1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164" fontId="17" fillId="6" borderId="23" xfId="0" applyNumberFormat="1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9" xfId="0" applyFont="1" applyFill="1" applyBorder="1" applyAlignment="1" quotePrefix="1">
      <alignment horizontal="center" vertical="center"/>
    </xf>
    <xf numFmtId="164" fontId="17" fillId="9" borderId="19" xfId="0" applyNumberFormat="1" applyFont="1" applyFill="1" applyBorder="1" applyAlignment="1">
      <alignment horizontal="center" vertical="center"/>
    </xf>
    <xf numFmtId="1" fontId="17" fillId="9" borderId="18" xfId="0" applyNumberFormat="1" applyFont="1" applyFill="1" applyBorder="1" applyAlignment="1">
      <alignment horizontal="center" vertical="center"/>
    </xf>
    <xf numFmtId="164" fontId="17" fillId="7" borderId="44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1" fontId="17" fillId="6" borderId="44" xfId="0" applyNumberFormat="1" applyFont="1" applyFill="1" applyBorder="1" applyAlignment="1" quotePrefix="1">
      <alignment horizontal="center"/>
    </xf>
    <xf numFmtId="1" fontId="17" fillId="6" borderId="9" xfId="0" applyNumberFormat="1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vertical="center"/>
    </xf>
    <xf numFmtId="0" fontId="29" fillId="0" borderId="47" xfId="0" applyFont="1" applyBorder="1" applyAlignment="1">
      <alignment vertical="center"/>
    </xf>
    <xf numFmtId="164" fontId="17" fillId="6" borderId="47" xfId="0" applyNumberFormat="1" applyFont="1" applyFill="1" applyBorder="1" applyAlignment="1">
      <alignment horizontal="center" vertical="center"/>
    </xf>
    <xf numFmtId="0" fontId="17" fillId="6" borderId="45" xfId="0" applyFont="1" applyFill="1" applyBorder="1" applyAlignment="1">
      <alignment horizontal="center" vertical="center"/>
    </xf>
    <xf numFmtId="0" fontId="17" fillId="6" borderId="45" xfId="0" applyFont="1" applyFill="1" applyBorder="1" applyAlignment="1" quotePrefix="1">
      <alignment horizontal="center" vertical="center"/>
    </xf>
    <xf numFmtId="164" fontId="17" fillId="6" borderId="45" xfId="0" applyNumberFormat="1" applyFont="1" applyFill="1" applyBorder="1" applyAlignment="1">
      <alignment horizontal="center" vertical="center"/>
    </xf>
    <xf numFmtId="164" fontId="41" fillId="6" borderId="46" xfId="0" applyNumberFormat="1" applyFont="1" applyFill="1" applyBorder="1" applyAlignment="1" quotePrefix="1">
      <alignment horizontal="center" vertical="center"/>
    </xf>
    <xf numFmtId="164" fontId="17" fillId="6" borderId="48" xfId="0" applyNumberFormat="1" applyFont="1" applyFill="1" applyBorder="1" applyAlignment="1">
      <alignment horizontal="center" vertical="center"/>
    </xf>
    <xf numFmtId="164" fontId="17" fillId="9" borderId="48" xfId="0" applyNumberFormat="1" applyFont="1" applyFill="1" applyBorder="1" applyAlignment="1">
      <alignment horizontal="center" vertical="center"/>
    </xf>
    <xf numFmtId="164" fontId="17" fillId="6" borderId="48" xfId="0" applyNumberFormat="1" applyFont="1" applyFill="1" applyBorder="1" applyAlignment="1" quotePrefix="1">
      <alignment horizontal="center" vertical="center"/>
    </xf>
    <xf numFmtId="164" fontId="17" fillId="7" borderId="49" xfId="0" applyNumberFormat="1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164" fontId="17" fillId="6" borderId="46" xfId="0" applyNumberFormat="1" applyFont="1" applyFill="1" applyBorder="1" applyAlignment="1" quotePrefix="1">
      <alignment horizontal="center" vertical="center"/>
    </xf>
    <xf numFmtId="164" fontId="17" fillId="6" borderId="48" xfId="0" applyNumberFormat="1" applyFont="1" applyFill="1" applyBorder="1" applyAlignment="1">
      <alignment horizontal="center"/>
    </xf>
    <xf numFmtId="164" fontId="17" fillId="5" borderId="45" xfId="0" applyNumberFormat="1" applyFont="1" applyFill="1" applyBorder="1" applyAlignment="1">
      <alignment horizontal="center" vertical="center"/>
    </xf>
    <xf numFmtId="1" fontId="17" fillId="5" borderId="46" xfId="0" applyNumberFormat="1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164" fontId="17" fillId="5" borderId="46" xfId="0" applyNumberFormat="1" applyFont="1" applyFill="1" applyBorder="1" applyAlignment="1" quotePrefix="1">
      <alignment horizontal="center" vertical="center"/>
    </xf>
    <xf numFmtId="164" fontId="17" fillId="5" borderId="48" xfId="0" applyNumberFormat="1" applyFont="1" applyFill="1" applyBorder="1" applyAlignment="1">
      <alignment horizontal="center"/>
    </xf>
    <xf numFmtId="1" fontId="17" fillId="6" borderId="45" xfId="0" applyNumberFormat="1" applyFont="1" applyFill="1" applyBorder="1" applyAlignment="1">
      <alignment horizontal="center"/>
    </xf>
    <xf numFmtId="164" fontId="17" fillId="6" borderId="50" xfId="0" applyNumberFormat="1" applyFont="1" applyFill="1" applyBorder="1" applyAlignment="1" quotePrefix="1">
      <alignment horizontal="center" vertical="center"/>
    </xf>
    <xf numFmtId="0" fontId="17" fillId="6" borderId="50" xfId="0" applyFont="1" applyFill="1" applyBorder="1" applyAlignment="1">
      <alignment horizontal="center" vertical="center"/>
    </xf>
    <xf numFmtId="0" fontId="17" fillId="8" borderId="45" xfId="0" applyFont="1" applyFill="1" applyBorder="1" applyAlignment="1">
      <alignment horizontal="center"/>
    </xf>
    <xf numFmtId="164" fontId="17" fillId="9" borderId="17" xfId="0" applyNumberFormat="1" applyFont="1" applyFill="1" applyBorder="1" applyAlignment="1" quotePrefix="1">
      <alignment horizontal="center" vertical="center"/>
    </xf>
    <xf numFmtId="164" fontId="17" fillId="5" borderId="33" xfId="0" applyNumberFormat="1" applyFont="1" applyFill="1" applyBorder="1" applyAlignment="1">
      <alignment horizontal="center"/>
    </xf>
    <xf numFmtId="164" fontId="17" fillId="5" borderId="17" xfId="0" applyNumberFormat="1" applyFont="1" applyFill="1" applyBorder="1" applyAlignment="1" quotePrefix="1">
      <alignment horizontal="center" vertical="center"/>
    </xf>
    <xf numFmtId="164" fontId="17" fillId="6" borderId="51" xfId="0" applyNumberFormat="1" applyFont="1" applyFill="1" applyBorder="1" applyAlignment="1" quotePrefix="1">
      <alignment horizontal="center" vertical="center"/>
    </xf>
    <xf numFmtId="0" fontId="17" fillId="6" borderId="51" xfId="0" applyFont="1" applyFill="1" applyBorder="1" applyAlignment="1">
      <alignment horizontal="center" vertical="center"/>
    </xf>
    <xf numFmtId="164" fontId="5" fillId="7" borderId="13" xfId="0" applyNumberFormat="1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1" fillId="6" borderId="52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vertical="center"/>
    </xf>
    <xf numFmtId="0" fontId="29" fillId="0" borderId="54" xfId="0" applyFont="1" applyBorder="1" applyAlignment="1">
      <alignment vertical="center"/>
    </xf>
    <xf numFmtId="164" fontId="17" fillId="6" borderId="54" xfId="0" applyNumberFormat="1" applyFont="1" applyFill="1" applyBorder="1" applyAlignment="1">
      <alignment horizontal="center" vertical="center"/>
    </xf>
    <xf numFmtId="0" fontId="17" fillId="6" borderId="52" xfId="0" applyFont="1" applyFill="1" applyBorder="1" applyAlignment="1">
      <alignment horizontal="center" vertical="center"/>
    </xf>
    <xf numFmtId="0" fontId="17" fillId="6" borderId="52" xfId="0" applyFont="1" applyFill="1" applyBorder="1" applyAlignment="1" quotePrefix="1">
      <alignment horizontal="center" vertical="center"/>
    </xf>
    <xf numFmtId="164" fontId="17" fillId="6" borderId="52" xfId="0" applyNumberFormat="1" applyFont="1" applyFill="1" applyBorder="1" applyAlignment="1">
      <alignment horizontal="center" vertical="center"/>
    </xf>
    <xf numFmtId="164" fontId="41" fillId="6" borderId="53" xfId="0" applyNumberFormat="1" applyFont="1" applyFill="1" applyBorder="1" applyAlignment="1" quotePrefix="1">
      <alignment horizontal="center" vertical="center"/>
    </xf>
    <xf numFmtId="164" fontId="17" fillId="9" borderId="55" xfId="0" applyNumberFormat="1" applyFont="1" applyFill="1" applyBorder="1" applyAlignment="1">
      <alignment horizontal="center" vertical="center"/>
    </xf>
    <xf numFmtId="164" fontId="17" fillId="6" borderId="55" xfId="0" applyNumberFormat="1" applyFont="1" applyFill="1" applyBorder="1" applyAlignment="1">
      <alignment horizontal="center" vertical="center"/>
    </xf>
    <xf numFmtId="1" fontId="17" fillId="9" borderId="56" xfId="0" applyNumberFormat="1" applyFont="1" applyFill="1" applyBorder="1" applyAlignment="1">
      <alignment horizontal="center" vertical="center"/>
    </xf>
    <xf numFmtId="164" fontId="17" fillId="7" borderId="57" xfId="0" applyNumberFormat="1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164" fontId="17" fillId="6" borderId="53" xfId="0" applyNumberFormat="1" applyFont="1" applyFill="1" applyBorder="1" applyAlignment="1" quotePrefix="1">
      <alignment horizontal="center" vertical="center"/>
    </xf>
    <xf numFmtId="164" fontId="17" fillId="6" borderId="55" xfId="0" applyNumberFormat="1" applyFont="1" applyFill="1" applyBorder="1" applyAlignment="1">
      <alignment horizontal="center"/>
    </xf>
    <xf numFmtId="1" fontId="17" fillId="6" borderId="53" xfId="0" applyNumberFormat="1" applyFont="1" applyFill="1" applyBorder="1" applyAlignment="1">
      <alignment horizontal="center" vertical="center"/>
    </xf>
    <xf numFmtId="164" fontId="17" fillId="5" borderId="55" xfId="0" applyNumberFormat="1" applyFont="1" applyFill="1" applyBorder="1" applyAlignment="1">
      <alignment horizontal="center"/>
    </xf>
    <xf numFmtId="1" fontId="17" fillId="6" borderId="57" xfId="0" applyNumberFormat="1" applyFont="1" applyFill="1" applyBorder="1" applyAlignment="1" quotePrefix="1">
      <alignment horizontal="center"/>
    </xf>
    <xf numFmtId="1" fontId="17" fillId="6" borderId="52" xfId="0" applyNumberFormat="1" applyFont="1" applyFill="1" applyBorder="1" applyAlignment="1" quotePrefix="1">
      <alignment horizontal="center"/>
    </xf>
    <xf numFmtId="1" fontId="17" fillId="6" borderId="52" xfId="0" applyNumberFormat="1" applyFont="1" applyFill="1" applyBorder="1" applyAlignment="1">
      <alignment horizontal="center"/>
    </xf>
    <xf numFmtId="164" fontId="17" fillId="6" borderId="58" xfId="0" applyNumberFormat="1" applyFont="1" applyFill="1" applyBorder="1" applyAlignment="1" quotePrefix="1">
      <alignment horizontal="center" vertical="center"/>
    </xf>
    <xf numFmtId="0" fontId="17" fillId="6" borderId="58" xfId="0" applyFont="1" applyFill="1" applyBorder="1" applyAlignment="1">
      <alignment horizontal="center" vertical="center"/>
    </xf>
    <xf numFmtId="164" fontId="5" fillId="7" borderId="56" xfId="0" applyNumberFormat="1" applyFont="1" applyFill="1" applyBorder="1" applyAlignment="1">
      <alignment horizontal="center" vertical="center"/>
    </xf>
    <xf numFmtId="0" fontId="17" fillId="8" borderId="52" xfId="0" applyFont="1" applyFill="1" applyBorder="1" applyAlignment="1">
      <alignment horizontal="center"/>
    </xf>
    <xf numFmtId="0" fontId="5" fillId="8" borderId="52" xfId="0" applyFont="1" applyFill="1" applyBorder="1" applyAlignment="1">
      <alignment horizontal="center"/>
    </xf>
    <xf numFmtId="164" fontId="45" fillId="6" borderId="0" xfId="0" applyNumberFormat="1" applyFont="1" applyFill="1" applyBorder="1" applyAlignment="1">
      <alignment horizontal="center" vertical="center"/>
    </xf>
    <xf numFmtId="0" fontId="17" fillId="6" borderId="8" xfId="0" applyNumberFormat="1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/>
    </xf>
    <xf numFmtId="0" fontId="48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/>
    </xf>
    <xf numFmtId="164" fontId="44" fillId="6" borderId="0" xfId="0" applyNumberFormat="1" applyFont="1" applyFill="1" applyBorder="1" applyAlignment="1">
      <alignment horizontal="center" vertical="center" wrapText="1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 quotePrefix="1">
      <alignment horizontal="center" vertical="center"/>
    </xf>
    <xf numFmtId="164" fontId="44" fillId="6" borderId="0" xfId="0" applyNumberFormat="1" applyFont="1" applyFill="1" applyBorder="1" applyAlignment="1">
      <alignment horizontal="center" vertical="center"/>
    </xf>
    <xf numFmtId="164" fontId="44" fillId="6" borderId="0" xfId="0" applyNumberFormat="1" applyFont="1" applyFill="1" applyBorder="1" applyAlignment="1" quotePrefix="1">
      <alignment horizontal="center" vertical="center"/>
    </xf>
    <xf numFmtId="164" fontId="44" fillId="6" borderId="0" xfId="0" applyNumberFormat="1" applyFont="1" applyFill="1" applyBorder="1" applyAlignment="1">
      <alignment horizontal="center"/>
    </xf>
    <xf numFmtId="1" fontId="44" fillId="6" borderId="0" xfId="0" applyNumberFormat="1" applyFont="1" applyFill="1" applyBorder="1" applyAlignment="1">
      <alignment horizontal="center" vertical="center"/>
    </xf>
    <xf numFmtId="1" fontId="19" fillId="6" borderId="0" xfId="0" applyNumberFormat="1" applyFont="1" applyFill="1" applyBorder="1" applyAlignment="1">
      <alignment horizontal="center" vertical="center"/>
    </xf>
    <xf numFmtId="1" fontId="19" fillId="6" borderId="0" xfId="0" applyNumberFormat="1" applyFont="1" applyFill="1" applyBorder="1" applyAlignment="1" quotePrefix="1">
      <alignment horizontal="center" vertical="center"/>
    </xf>
    <xf numFmtId="164" fontId="19" fillId="6" borderId="0" xfId="0" applyNumberFormat="1" applyFont="1" applyFill="1" applyBorder="1" applyAlignment="1">
      <alignment horizontal="center"/>
    </xf>
    <xf numFmtId="164" fontId="19" fillId="6" borderId="0" xfId="0" applyNumberFormat="1" applyFont="1" applyFill="1" applyBorder="1" applyAlignment="1">
      <alignment horizontal="center" vertical="center" wrapText="1"/>
    </xf>
    <xf numFmtId="0" fontId="45" fillId="6" borderId="24" xfId="0" applyFont="1" applyFill="1" applyBorder="1" applyAlignment="1">
      <alignment horizontal="center"/>
    </xf>
    <xf numFmtId="0" fontId="43" fillId="6" borderId="24" xfId="0" applyFont="1" applyFill="1" applyBorder="1" applyAlignment="1">
      <alignment horizontal="center"/>
    </xf>
    <xf numFmtId="0" fontId="43" fillId="6" borderId="59" xfId="0" applyFont="1" applyFill="1" applyBorder="1" applyAlignment="1">
      <alignment horizontal="center"/>
    </xf>
    <xf numFmtId="164" fontId="45" fillId="6" borderId="24" xfId="0" applyNumberFormat="1" applyFont="1" applyFill="1" applyBorder="1" applyAlignment="1">
      <alignment horizontal="center" vertical="center"/>
    </xf>
    <xf numFmtId="164" fontId="50" fillId="6" borderId="24" xfId="0" applyNumberFormat="1" applyFont="1" applyFill="1" applyBorder="1" applyAlignment="1" quotePrefix="1">
      <alignment horizontal="center" vertical="center"/>
    </xf>
    <xf numFmtId="0" fontId="51" fillId="6" borderId="59" xfId="0" applyFont="1" applyFill="1" applyBorder="1" applyAlignment="1">
      <alignment horizontal="center"/>
    </xf>
    <xf numFmtId="0" fontId="51" fillId="6" borderId="60" xfId="0" applyFont="1" applyFill="1" applyBorder="1" applyAlignment="1">
      <alignment horizontal="center"/>
    </xf>
    <xf numFmtId="1" fontId="45" fillId="6" borderId="0" xfId="0" applyNumberFormat="1" applyFont="1" applyFill="1" applyBorder="1" applyAlignment="1">
      <alignment horizontal="center"/>
    </xf>
    <xf numFmtId="164" fontId="45" fillId="6" borderId="0" xfId="0" applyNumberFormat="1" applyFont="1" applyFill="1" applyBorder="1" applyAlignment="1" quotePrefix="1">
      <alignment horizontal="center" vertical="center"/>
    </xf>
    <xf numFmtId="1" fontId="45" fillId="6" borderId="0" xfId="0" applyNumberFormat="1" applyFont="1" applyFill="1" applyBorder="1" applyAlignment="1">
      <alignment horizontal="center" vertical="center"/>
    </xf>
    <xf numFmtId="164" fontId="45" fillId="6" borderId="10" xfId="27" applyNumberFormat="1" applyFont="1" applyFill="1" applyBorder="1" applyAlignment="1">
      <alignment horizontal="center"/>
      <protection/>
    </xf>
    <xf numFmtId="164" fontId="51" fillId="6" borderId="59" xfId="0" applyNumberFormat="1" applyFont="1" applyFill="1" applyBorder="1" applyAlignment="1">
      <alignment horizontal="center"/>
    </xf>
    <xf numFmtId="164" fontId="51" fillId="6" borderId="11" xfId="0" applyNumberFormat="1" applyFont="1" applyFill="1" applyBorder="1" applyAlignment="1">
      <alignment horizontal="center"/>
    </xf>
    <xf numFmtId="164" fontId="51" fillId="6" borderId="35" xfId="0" applyNumberFormat="1" applyFont="1" applyFill="1" applyBorder="1" applyAlignment="1">
      <alignment horizontal="center"/>
    </xf>
    <xf numFmtId="0" fontId="43" fillId="6" borderId="0" xfId="0" applyFont="1" applyFill="1" applyBorder="1" applyAlignment="1">
      <alignment/>
    </xf>
    <xf numFmtId="0" fontId="22" fillId="6" borderId="0" xfId="0" applyFont="1" applyFill="1" applyAlignment="1">
      <alignment horizontal="center"/>
    </xf>
    <xf numFmtId="1" fontId="17" fillId="5" borderId="9" xfId="0" applyNumberFormat="1" applyFont="1" applyFill="1" applyBorder="1" applyAlignment="1" quotePrefix="1">
      <alignment horizontal="center"/>
    </xf>
    <xf numFmtId="1" fontId="17" fillId="5" borderId="8" xfId="0" applyNumberFormat="1" applyFont="1" applyFill="1" applyBorder="1" applyAlignment="1" quotePrefix="1">
      <alignment horizontal="center"/>
    </xf>
    <xf numFmtId="0" fontId="40" fillId="6" borderId="0" xfId="0" applyFont="1" applyFill="1" applyBorder="1" applyAlignment="1">
      <alignment horizontal="center"/>
    </xf>
    <xf numFmtId="164" fontId="40" fillId="6" borderId="0" xfId="0" applyNumberFormat="1" applyFont="1" applyFill="1" applyBorder="1" applyAlignment="1">
      <alignment horizontal="center"/>
    </xf>
    <xf numFmtId="1" fontId="17" fillId="6" borderId="61" xfId="0" applyNumberFormat="1" applyFont="1" applyFill="1" applyBorder="1" applyAlignment="1" quotePrefix="1">
      <alignment horizontal="center" vertical="center"/>
    </xf>
    <xf numFmtId="1" fontId="17" fillId="5" borderId="49" xfId="0" applyNumberFormat="1" applyFont="1" applyFill="1" applyBorder="1" applyAlignment="1" quotePrefix="1">
      <alignment horizontal="center"/>
    </xf>
    <xf numFmtId="1" fontId="17" fillId="6" borderId="45" xfId="0" applyNumberFormat="1" applyFont="1" applyFill="1" applyBorder="1" applyAlignment="1" quotePrefix="1">
      <alignment horizontal="center"/>
    </xf>
    <xf numFmtId="164" fontId="17" fillId="7" borderId="61" xfId="0" applyNumberFormat="1" applyFont="1" applyFill="1" applyBorder="1" applyAlignment="1">
      <alignment horizontal="center" vertical="center"/>
    </xf>
    <xf numFmtId="164" fontId="17" fillId="9" borderId="33" xfId="0" applyNumberFormat="1" applyFont="1" applyFill="1" applyBorder="1" applyAlignment="1" quotePrefix="1">
      <alignment horizontal="center" vertical="center"/>
    </xf>
    <xf numFmtId="0" fontId="54" fillId="6" borderId="0" xfId="0" applyFont="1" applyFill="1" applyBorder="1" applyAlignment="1">
      <alignment horizontal="center"/>
    </xf>
    <xf numFmtId="0" fontId="55" fillId="6" borderId="0" xfId="0" applyFont="1" applyFill="1" applyBorder="1" applyAlignment="1">
      <alignment horizontal="center"/>
    </xf>
    <xf numFmtId="164" fontId="37" fillId="6" borderId="9" xfId="0" applyNumberFormat="1" applyFont="1" applyFill="1" applyBorder="1" applyAlignment="1">
      <alignment horizontal="center" vertical="center"/>
    </xf>
    <xf numFmtId="0" fontId="37" fillId="6" borderId="9" xfId="0" applyFont="1" applyFill="1" applyBorder="1" applyAlignment="1">
      <alignment horizontal="center" vertical="center"/>
    </xf>
    <xf numFmtId="164" fontId="37" fillId="6" borderId="9" xfId="0" applyNumberFormat="1" applyFont="1" applyFill="1" applyBorder="1" applyAlignment="1" quotePrefix="1">
      <alignment horizontal="center" vertical="center"/>
    </xf>
    <xf numFmtId="164" fontId="33" fillId="6" borderId="9" xfId="0" applyNumberFormat="1" applyFont="1" applyFill="1" applyBorder="1" applyAlignment="1">
      <alignment horizontal="center"/>
    </xf>
    <xf numFmtId="1" fontId="2" fillId="5" borderId="9" xfId="0" applyNumberFormat="1" applyFont="1" applyFill="1" applyBorder="1" applyAlignment="1">
      <alignment horizontal="center"/>
    </xf>
    <xf numFmtId="164" fontId="36" fillId="6" borderId="8" xfId="0" applyNumberFormat="1" applyFont="1" applyFill="1" applyBorder="1" applyAlignment="1" quotePrefix="1">
      <alignment horizontal="center" vertical="center"/>
    </xf>
    <xf numFmtId="164" fontId="37" fillId="6" borderId="8" xfId="0" applyNumberFormat="1" applyFont="1" applyFill="1" applyBorder="1" applyAlignment="1">
      <alignment horizontal="center" vertical="center"/>
    </xf>
    <xf numFmtId="0" fontId="37" fillId="6" borderId="8" xfId="0" applyFont="1" applyFill="1" applyBorder="1" applyAlignment="1">
      <alignment horizontal="center" vertical="center"/>
    </xf>
    <xf numFmtId="0" fontId="37" fillId="6" borderId="8" xfId="0" applyFont="1" applyFill="1" applyBorder="1" applyAlignment="1" quotePrefix="1">
      <alignment horizontal="center" vertical="center"/>
    </xf>
    <xf numFmtId="164" fontId="56" fillId="6" borderId="8" xfId="0" applyNumberFormat="1" applyFont="1" applyFill="1" applyBorder="1" applyAlignment="1" quotePrefix="1">
      <alignment horizontal="center" vertical="center"/>
    </xf>
    <xf numFmtId="1" fontId="37" fillId="6" borderId="8" xfId="0" applyNumberFormat="1" applyFont="1" applyFill="1" applyBorder="1" applyAlignment="1">
      <alignment horizontal="center" vertical="center"/>
    </xf>
    <xf numFmtId="164" fontId="37" fillId="7" borderId="8" xfId="0" applyNumberFormat="1" applyFont="1" applyFill="1" applyBorder="1" applyAlignment="1">
      <alignment horizontal="center" vertical="center"/>
    </xf>
    <xf numFmtId="0" fontId="37" fillId="7" borderId="8" xfId="0" applyFont="1" applyFill="1" applyBorder="1" applyAlignment="1">
      <alignment horizontal="center" vertical="center"/>
    </xf>
    <xf numFmtId="164" fontId="37" fillId="6" borderId="8" xfId="0" applyNumberFormat="1" applyFont="1" applyFill="1" applyBorder="1" applyAlignment="1">
      <alignment horizontal="center"/>
    </xf>
    <xf numFmtId="164" fontId="33" fillId="5" borderId="9" xfId="0" applyNumberFormat="1" applyFont="1" applyFill="1" applyBorder="1" applyAlignment="1">
      <alignment horizontal="center"/>
    </xf>
    <xf numFmtId="1" fontId="37" fillId="6" borderId="8" xfId="0" applyNumberFormat="1" applyFont="1" applyFill="1" applyBorder="1" applyAlignment="1" quotePrefix="1">
      <alignment horizontal="center"/>
    </xf>
    <xf numFmtId="1" fontId="37" fillId="6" borderId="8" xfId="0" applyNumberFormat="1" applyFont="1" applyFill="1" applyBorder="1" applyAlignment="1">
      <alignment horizontal="center"/>
    </xf>
    <xf numFmtId="164" fontId="37" fillId="9" borderId="8" xfId="0" applyNumberFormat="1" applyFont="1" applyFill="1" applyBorder="1" applyAlignment="1">
      <alignment horizontal="center" vertical="center"/>
    </xf>
    <xf numFmtId="1" fontId="37" fillId="6" borderId="8" xfId="0" applyNumberFormat="1" applyFont="1" applyFill="1" applyBorder="1" applyAlignment="1" quotePrefix="1">
      <alignment horizontal="center" vertical="center"/>
    </xf>
    <xf numFmtId="0" fontId="37" fillId="5" borderId="8" xfId="0" applyFont="1" applyFill="1" applyBorder="1" applyAlignment="1">
      <alignment horizontal="center" vertical="center"/>
    </xf>
    <xf numFmtId="164" fontId="37" fillId="5" borderId="9" xfId="0" applyNumberFormat="1" applyFont="1" applyFill="1" applyBorder="1" applyAlignment="1">
      <alignment horizontal="center" vertical="center"/>
    </xf>
    <xf numFmtId="164" fontId="37" fillId="5" borderId="9" xfId="0" applyNumberFormat="1" applyFont="1" applyFill="1" applyBorder="1" applyAlignment="1" quotePrefix="1">
      <alignment horizontal="center" vertical="center"/>
    </xf>
    <xf numFmtId="164" fontId="37" fillId="6" borderId="8" xfId="0" applyNumberFormat="1" applyFont="1" applyFill="1" applyBorder="1" applyAlignment="1" quotePrefix="1">
      <alignment horizontal="center" vertical="center"/>
    </xf>
    <xf numFmtId="1" fontId="37" fillId="9" borderId="8" xfId="0" applyNumberFormat="1" applyFont="1" applyFill="1" applyBorder="1" applyAlignment="1" quotePrefix="1">
      <alignment horizontal="center" vertical="center"/>
    </xf>
    <xf numFmtId="1" fontId="37" fillId="5" borderId="9" xfId="0" applyNumberFormat="1" applyFont="1" applyFill="1" applyBorder="1" applyAlignment="1">
      <alignment horizontal="center" vertical="center"/>
    </xf>
    <xf numFmtId="1" fontId="37" fillId="5" borderId="8" xfId="0" applyNumberFormat="1" applyFont="1" applyFill="1" applyBorder="1" applyAlignment="1">
      <alignment horizontal="center"/>
    </xf>
    <xf numFmtId="164" fontId="33" fillId="7" borderId="9" xfId="0" applyNumberFormat="1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1" fontId="37" fillId="5" borderId="8" xfId="0" applyNumberFormat="1" applyFont="1" applyFill="1" applyBorder="1" applyAlignment="1" quotePrefix="1">
      <alignment horizontal="center"/>
    </xf>
    <xf numFmtId="0" fontId="0" fillId="6" borderId="0" xfId="0" applyFill="1" applyBorder="1" applyAlignment="1">
      <alignment vertical="center"/>
    </xf>
    <xf numFmtId="0" fontId="53" fillId="0" borderId="8" xfId="0" applyFont="1" applyBorder="1" applyAlignment="1">
      <alignment horizontal="center" vertical="center"/>
    </xf>
    <xf numFmtId="0" fontId="44" fillId="6" borderId="10" xfId="0" applyFont="1" applyFill="1" applyBorder="1" applyAlignment="1">
      <alignment horizontal="center"/>
    </xf>
    <xf numFmtId="164" fontId="44" fillId="6" borderId="10" xfId="0" applyNumberFormat="1" applyFont="1" applyFill="1" applyBorder="1" applyAlignment="1">
      <alignment horizontal="center"/>
    </xf>
    <xf numFmtId="164" fontId="44" fillId="6" borderId="10" xfId="0" applyNumberFormat="1" applyFont="1" applyFill="1" applyBorder="1" applyAlignment="1">
      <alignment horizontal="center" vertical="center"/>
    </xf>
    <xf numFmtId="164" fontId="49" fillId="6" borderId="10" xfId="0" applyNumberFormat="1" applyFont="1" applyFill="1" applyBorder="1" applyAlignment="1" quotePrefix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164" fontId="44" fillId="6" borderId="35" xfId="0" applyNumberFormat="1" applyFont="1" applyFill="1" applyBorder="1" applyAlignment="1" quotePrefix="1">
      <alignment horizontal="center" vertical="center"/>
    </xf>
    <xf numFmtId="0" fontId="40" fillId="6" borderId="35" xfId="0" applyFont="1" applyFill="1" applyBorder="1" applyAlignment="1">
      <alignment horizontal="center"/>
    </xf>
    <xf numFmtId="164" fontId="44" fillId="6" borderId="11" xfId="0" applyNumberFormat="1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/>
    </xf>
    <xf numFmtId="0" fontId="44" fillId="6" borderId="11" xfId="0" applyFont="1" applyFill="1" applyBorder="1" applyAlignment="1" quotePrefix="1">
      <alignment horizontal="center" vertical="center"/>
    </xf>
    <xf numFmtId="164" fontId="44" fillId="6" borderId="11" xfId="0" applyNumberFormat="1" applyFont="1" applyFill="1" applyBorder="1" applyAlignment="1">
      <alignment horizontal="center" vertical="center"/>
    </xf>
    <xf numFmtId="164" fontId="44" fillId="6" borderId="11" xfId="0" applyNumberFormat="1" applyFont="1" applyFill="1" applyBorder="1" applyAlignment="1" quotePrefix="1">
      <alignment horizontal="center" vertical="center"/>
    </xf>
    <xf numFmtId="0" fontId="40" fillId="6" borderId="10" xfId="0" applyFont="1" applyFill="1" applyBorder="1" applyAlignment="1">
      <alignment horizontal="center"/>
    </xf>
    <xf numFmtId="0" fontId="40" fillId="6" borderId="11" xfId="0" applyFont="1" applyFill="1" applyBorder="1" applyAlignment="1">
      <alignment horizontal="center"/>
    </xf>
    <xf numFmtId="164" fontId="44" fillId="6" borderId="62" xfId="0" applyNumberFormat="1" applyFont="1" applyFill="1" applyBorder="1" applyAlignment="1">
      <alignment horizontal="center" vertical="center"/>
    </xf>
    <xf numFmtId="1" fontId="2" fillId="5" borderId="8" xfId="0" applyNumberFormat="1" applyFont="1" applyFill="1" applyBorder="1" applyAlignment="1">
      <alignment horizontal="center"/>
    </xf>
    <xf numFmtId="164" fontId="17" fillId="7" borderId="9" xfId="0" applyNumberFormat="1" applyFont="1" applyFill="1" applyBorder="1" applyAlignment="1">
      <alignment horizontal="center" vertical="center"/>
    </xf>
    <xf numFmtId="0" fontId="57" fillId="0" borderId="17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164" fontId="19" fillId="6" borderId="8" xfId="0" applyNumberFormat="1" applyFont="1" applyFill="1" applyBorder="1" applyAlignment="1">
      <alignment vertical="center"/>
    </xf>
    <xf numFmtId="164" fontId="17" fillId="7" borderId="8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 quotePrefix="1">
      <alignment horizontal="center" vertical="center"/>
    </xf>
    <xf numFmtId="1" fontId="17" fillId="6" borderId="8" xfId="0" applyNumberFormat="1" applyFont="1" applyFill="1" applyBorder="1" applyAlignment="1">
      <alignment horizontal="center" vertical="center"/>
    </xf>
    <xf numFmtId="164" fontId="37" fillId="10" borderId="8" xfId="0" applyNumberFormat="1" applyFont="1" applyFill="1" applyBorder="1" applyAlignment="1">
      <alignment horizontal="center" vertical="center"/>
    </xf>
    <xf numFmtId="164" fontId="37" fillId="6" borderId="8" xfId="0" applyNumberFormat="1" applyFont="1" applyFill="1" applyBorder="1" applyAlignment="1">
      <alignment horizontal="center" vertical="center" wrapText="1"/>
    </xf>
    <xf numFmtId="0" fontId="37" fillId="6" borderId="8" xfId="0" applyNumberFormat="1" applyFont="1" applyFill="1" applyBorder="1" applyAlignment="1">
      <alignment horizontal="center" vertical="center"/>
    </xf>
    <xf numFmtId="164" fontId="27" fillId="6" borderId="24" xfId="0" applyNumberFormat="1" applyFont="1" applyFill="1" applyBorder="1" applyAlignment="1">
      <alignment horizontal="center" vertical="center"/>
    </xf>
    <xf numFmtId="0" fontId="58" fillId="6" borderId="8" xfId="0" applyFont="1" applyFill="1" applyBorder="1" applyAlignment="1">
      <alignment horizontal="center" vertical="center"/>
    </xf>
    <xf numFmtId="1" fontId="5" fillId="6" borderId="8" xfId="0" applyNumberFormat="1" applyFont="1" applyFill="1" applyBorder="1" applyAlignment="1">
      <alignment horizontal="center"/>
    </xf>
    <xf numFmtId="164" fontId="22" fillId="6" borderId="8" xfId="0" applyNumberFormat="1" applyFont="1" applyFill="1" applyBorder="1" applyAlignment="1">
      <alignment horizontal="center" vertical="center" wrapText="1"/>
    </xf>
    <xf numFmtId="0" fontId="22" fillId="6" borderId="8" xfId="0" applyNumberFormat="1" applyFont="1" applyFill="1" applyBorder="1" applyAlignment="1">
      <alignment horizontal="center" vertical="center" wrapText="1"/>
    </xf>
    <xf numFmtId="0" fontId="22" fillId="6" borderId="8" xfId="0" applyNumberFormat="1" applyFont="1" applyFill="1" applyBorder="1" applyAlignment="1">
      <alignment horizontal="center" vertical="center"/>
    </xf>
    <xf numFmtId="164" fontId="25" fillId="5" borderId="8" xfId="0" applyNumberFormat="1" applyFont="1" applyFill="1" applyBorder="1" applyAlignment="1">
      <alignment horizontal="center" vertical="center"/>
    </xf>
    <xf numFmtId="164" fontId="41" fillId="6" borderId="8" xfId="0" applyNumberFormat="1" applyFont="1" applyFill="1" applyBorder="1" applyAlignment="1" quotePrefix="1">
      <alignment horizontal="center" vertical="center"/>
    </xf>
    <xf numFmtId="164" fontId="17" fillId="6" borderId="8" xfId="0" applyNumberFormat="1" applyFont="1" applyFill="1" applyBorder="1" applyAlignment="1" quotePrefix="1">
      <alignment horizontal="center" vertical="center"/>
    </xf>
    <xf numFmtId="164" fontId="17" fillId="6" borderId="8" xfId="0" applyNumberFormat="1" applyFont="1" applyFill="1" applyBorder="1" applyAlignment="1">
      <alignment horizontal="center"/>
    </xf>
    <xf numFmtId="1" fontId="17" fillId="5" borderId="8" xfId="0" applyNumberFormat="1" applyFont="1" applyFill="1" applyBorder="1" applyAlignment="1">
      <alignment horizontal="center" vertical="center"/>
    </xf>
    <xf numFmtId="164" fontId="17" fillId="5" borderId="8" xfId="0" applyNumberFormat="1" applyFont="1" applyFill="1" applyBorder="1" applyAlignment="1" quotePrefix="1">
      <alignment horizontal="center" vertical="center"/>
    </xf>
    <xf numFmtId="164" fontId="17" fillId="5" borderId="8" xfId="0" applyNumberFormat="1" applyFont="1" applyFill="1" applyBorder="1" applyAlignment="1">
      <alignment horizontal="center"/>
    </xf>
    <xf numFmtId="164" fontId="17" fillId="6" borderId="8" xfId="0" applyNumberFormat="1" applyFont="1" applyFill="1" applyBorder="1" applyAlignment="1" quotePrefix="1">
      <alignment horizontal="center"/>
    </xf>
    <xf numFmtId="164" fontId="41" fillId="3" borderId="8" xfId="0" applyNumberFormat="1" applyFont="1" applyFill="1" applyBorder="1" applyAlignment="1" quotePrefix="1">
      <alignment horizontal="center" vertical="center"/>
    </xf>
    <xf numFmtId="164" fontId="17" fillId="9" borderId="8" xfId="0" applyNumberFormat="1" applyFont="1" applyFill="1" applyBorder="1" applyAlignment="1" quotePrefix="1">
      <alignment horizontal="center" vertical="center"/>
    </xf>
    <xf numFmtId="164" fontId="41" fillId="9" borderId="8" xfId="0" applyNumberFormat="1" applyFont="1" applyFill="1" applyBorder="1" applyAlignment="1" quotePrefix="1">
      <alignment horizontal="center" vertical="center"/>
    </xf>
    <xf numFmtId="1" fontId="17" fillId="9" borderId="8" xfId="0" applyNumberFormat="1" applyFont="1" applyFill="1" applyBorder="1" applyAlignment="1" quotePrefix="1">
      <alignment horizontal="center" vertical="center"/>
    </xf>
    <xf numFmtId="1" fontId="17" fillId="6" borderId="8" xfId="0" applyNumberFormat="1" applyFont="1" applyFill="1" applyBorder="1" applyAlignment="1" quotePrefix="1">
      <alignment horizontal="center" vertical="center"/>
    </xf>
    <xf numFmtId="1" fontId="42" fillId="6" borderId="8" xfId="0" applyNumberFormat="1" applyFont="1" applyFill="1" applyBorder="1" applyAlignment="1">
      <alignment horizontal="center" vertical="center"/>
    </xf>
    <xf numFmtId="1" fontId="17" fillId="9" borderId="8" xfId="0" applyNumberFormat="1" applyFont="1" applyFill="1" applyBorder="1" applyAlignment="1">
      <alignment horizontal="center" vertical="center"/>
    </xf>
    <xf numFmtId="164" fontId="37" fillId="6" borderId="8" xfId="0" applyNumberFormat="1" applyFont="1" applyFill="1" applyBorder="1" applyAlignment="1" quotePrefix="1">
      <alignment horizontal="center" vertical="center" wrapText="1"/>
    </xf>
    <xf numFmtId="164" fontId="37" fillId="5" borderId="8" xfId="0" applyNumberFormat="1" applyFont="1" applyFill="1" applyBorder="1" applyAlignment="1">
      <alignment horizontal="center" vertical="center" wrapText="1"/>
    </xf>
    <xf numFmtId="164" fontId="37" fillId="5" borderId="8" xfId="0" applyNumberFormat="1" applyFont="1" applyFill="1" applyBorder="1" applyAlignment="1" quotePrefix="1">
      <alignment horizontal="center" vertical="center" wrapText="1"/>
    </xf>
    <xf numFmtId="0" fontId="37" fillId="5" borderId="8" xfId="0" applyNumberFormat="1" applyFont="1" applyFill="1" applyBorder="1" applyAlignment="1">
      <alignment horizontal="center" vertical="center"/>
    </xf>
    <xf numFmtId="0" fontId="37" fillId="5" borderId="8" xfId="0" applyNumberFormat="1" applyFont="1" applyFill="1" applyBorder="1" applyAlignment="1" quotePrefix="1">
      <alignment horizontal="center" vertical="center"/>
    </xf>
    <xf numFmtId="164" fontId="37" fillId="5" borderId="8" xfId="0" applyNumberFormat="1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 vertical="center" textRotation="90" wrapText="1"/>
    </xf>
    <xf numFmtId="0" fontId="2" fillId="7" borderId="6" xfId="0" applyFont="1" applyFill="1" applyBorder="1" applyAlignment="1">
      <alignment horizontal="center" vertical="center" textRotation="90" wrapText="1"/>
    </xf>
    <xf numFmtId="0" fontId="2" fillId="6" borderId="6" xfId="0" applyFont="1" applyFill="1" applyBorder="1" applyAlignment="1">
      <alignment vertical="center" textRotation="90" wrapText="1"/>
    </xf>
    <xf numFmtId="0" fontId="2" fillId="6" borderId="6" xfId="0" applyFont="1" applyFill="1" applyBorder="1" applyAlignment="1">
      <alignment horizontal="center" vertical="center" textRotation="90"/>
    </xf>
    <xf numFmtId="0" fontId="2" fillId="6" borderId="24" xfId="0" applyNumberFormat="1" applyFont="1" applyFill="1" applyBorder="1" applyAlignment="1">
      <alignment horizontal="center" vertical="center" wrapText="1"/>
    </xf>
    <xf numFmtId="0" fontId="2" fillId="6" borderId="24" xfId="0" applyNumberFormat="1" applyFont="1" applyFill="1" applyBorder="1" applyAlignment="1">
      <alignment horizontal="center" vertical="center"/>
    </xf>
    <xf numFmtId="164" fontId="2" fillId="6" borderId="24" xfId="0" applyNumberFormat="1" applyFont="1" applyFill="1" applyBorder="1" applyAlignment="1">
      <alignment horizontal="center" vertical="center"/>
    </xf>
    <xf numFmtId="164" fontId="2" fillId="5" borderId="24" xfId="0" applyNumberFormat="1" applyFont="1" applyFill="1" applyBorder="1" applyAlignment="1">
      <alignment horizontal="center" vertical="center"/>
    </xf>
    <xf numFmtId="164" fontId="2" fillId="6" borderId="24" xfId="0" applyNumberFormat="1" applyFont="1" applyFill="1" applyBorder="1" applyAlignment="1">
      <alignment horizontal="center" vertical="center" wrapText="1"/>
    </xf>
    <xf numFmtId="0" fontId="2" fillId="5" borderId="24" xfId="0" applyNumberFormat="1" applyFont="1" applyFill="1" applyBorder="1" applyAlignment="1">
      <alignment horizontal="center" vertical="center"/>
    </xf>
    <xf numFmtId="0" fontId="27" fillId="6" borderId="24" xfId="0" applyNumberFormat="1" applyFont="1" applyFill="1" applyBorder="1" applyAlignment="1">
      <alignment horizontal="center" vertical="center"/>
    </xf>
    <xf numFmtId="0" fontId="17" fillId="7" borderId="24" xfId="0" applyNumberFormat="1" applyFont="1" applyFill="1" applyBorder="1" applyAlignment="1">
      <alignment horizontal="center" vertical="center"/>
    </xf>
    <xf numFmtId="1" fontId="2" fillId="6" borderId="24" xfId="0" applyNumberFormat="1" applyFont="1" applyFill="1" applyBorder="1" applyAlignment="1">
      <alignment horizontal="center" vertical="center"/>
    </xf>
    <xf numFmtId="1" fontId="2" fillId="5" borderId="24" xfId="0" applyNumberFormat="1" applyFont="1" applyFill="1" applyBorder="1" applyAlignment="1">
      <alignment horizontal="center" vertical="center"/>
    </xf>
    <xf numFmtId="1" fontId="27" fillId="6" borderId="24" xfId="0" applyNumberFormat="1" applyFont="1" applyFill="1" applyBorder="1" applyAlignment="1">
      <alignment horizontal="center" vertical="center"/>
    </xf>
    <xf numFmtId="164" fontId="25" fillId="6" borderId="24" xfId="0" applyNumberFormat="1" applyFont="1" applyFill="1" applyBorder="1" applyAlignment="1">
      <alignment horizontal="center" vertical="center"/>
    </xf>
    <xf numFmtId="0" fontId="25" fillId="6" borderId="24" xfId="0" applyFont="1" applyFill="1" applyBorder="1" applyAlignment="1">
      <alignment horizontal="center"/>
    </xf>
    <xf numFmtId="164" fontId="5" fillId="6" borderId="24" xfId="0" applyNumberFormat="1" applyFont="1" applyFill="1" applyBorder="1" applyAlignment="1">
      <alignment horizontal="center"/>
    </xf>
    <xf numFmtId="1" fontId="5" fillId="7" borderId="24" xfId="0" applyNumberFormat="1" applyFont="1" applyFill="1" applyBorder="1" applyAlignment="1">
      <alignment horizontal="center"/>
    </xf>
    <xf numFmtId="0" fontId="22" fillId="6" borderId="35" xfId="0" applyNumberFormat="1" applyFont="1" applyFill="1" applyBorder="1" applyAlignment="1">
      <alignment horizontal="center" vertical="center"/>
    </xf>
    <xf numFmtId="0" fontId="22" fillId="6" borderId="62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 wrapText="1"/>
    </xf>
    <xf numFmtId="1" fontId="5" fillId="6" borderId="6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/>
    </xf>
    <xf numFmtId="164" fontId="0" fillId="6" borderId="0" xfId="0" applyNumberFormat="1" applyFont="1" applyFill="1" applyAlignment="1">
      <alignment horizontal="center"/>
    </xf>
    <xf numFmtId="164" fontId="2" fillId="6" borderId="17" xfId="0" applyNumberFormat="1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164" fontId="17" fillId="7" borderId="19" xfId="0" applyNumberFormat="1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164" fontId="0" fillId="6" borderId="8" xfId="0" applyNumberFormat="1" applyFont="1" applyFill="1" applyBorder="1" applyAlignment="1">
      <alignment horizontal="center" vertical="center"/>
    </xf>
    <xf numFmtId="164" fontId="17" fillId="7" borderId="33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37" fillId="3" borderId="23" xfId="0" applyFont="1" applyFill="1" applyBorder="1" applyAlignment="1">
      <alignment horizontal="center" vertical="center"/>
    </xf>
    <xf numFmtId="164" fontId="37" fillId="7" borderId="19" xfId="0" applyNumberFormat="1" applyFont="1" applyFill="1" applyBorder="1" applyAlignment="1">
      <alignment horizontal="center" vertical="center"/>
    </xf>
    <xf numFmtId="0" fontId="37" fillId="3" borderId="44" xfId="0" applyFont="1" applyFill="1" applyBorder="1" applyAlignment="1">
      <alignment horizontal="center" vertical="center"/>
    </xf>
    <xf numFmtId="164" fontId="37" fillId="7" borderId="9" xfId="0" applyNumberFormat="1" applyFont="1" applyFill="1" applyBorder="1" applyAlignment="1">
      <alignment horizontal="center" vertical="center"/>
    </xf>
    <xf numFmtId="164" fontId="38" fillId="6" borderId="8" xfId="0" applyNumberFormat="1" applyFont="1" applyFill="1" applyBorder="1" applyAlignment="1">
      <alignment horizontal="center" vertical="center"/>
    </xf>
    <xf numFmtId="164" fontId="37" fillId="5" borderId="8" xfId="0" applyNumberFormat="1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/>
    </xf>
    <xf numFmtId="0" fontId="37" fillId="3" borderId="21" xfId="0" applyFont="1" applyFill="1" applyBorder="1" applyAlignment="1">
      <alignment horizontal="center" vertical="center"/>
    </xf>
    <xf numFmtId="164" fontId="37" fillId="7" borderId="33" xfId="0" applyNumberFormat="1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164" fontId="37" fillId="6" borderId="9" xfId="0" applyNumberFormat="1" applyFont="1" applyFill="1" applyBorder="1" applyAlignment="1">
      <alignment horizontal="center" vertical="center" wrapText="1"/>
    </xf>
    <xf numFmtId="0" fontId="37" fillId="6" borderId="9" xfId="0" applyFont="1" applyFill="1" applyBorder="1" applyAlignment="1" quotePrefix="1">
      <alignment horizontal="center" vertical="center"/>
    </xf>
    <xf numFmtId="0" fontId="38" fillId="6" borderId="9" xfId="0" applyFont="1" applyFill="1" applyBorder="1" applyAlignment="1">
      <alignment horizontal="center" vertical="center"/>
    </xf>
    <xf numFmtId="164" fontId="38" fillId="6" borderId="9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/>
    </xf>
    <xf numFmtId="1" fontId="5" fillId="6" borderId="0" xfId="0" applyNumberFormat="1" applyFont="1" applyFill="1" applyBorder="1" applyAlignment="1">
      <alignment/>
    </xf>
    <xf numFmtId="0" fontId="22" fillId="6" borderId="0" xfId="0" applyFont="1" applyFill="1" applyBorder="1" applyAlignment="1">
      <alignment/>
    </xf>
    <xf numFmtId="164" fontId="38" fillId="6" borderId="8" xfId="0" applyNumberFormat="1" applyFont="1" applyFill="1" applyBorder="1" applyAlignment="1">
      <alignment horizontal="center"/>
    </xf>
    <xf numFmtId="0" fontId="38" fillId="5" borderId="8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 textRotation="90"/>
    </xf>
    <xf numFmtId="1" fontId="5" fillId="7" borderId="8" xfId="0" applyNumberFormat="1" applyFont="1" applyFill="1" applyBorder="1" applyAlignment="1">
      <alignment horizontal="center"/>
    </xf>
    <xf numFmtId="0" fontId="22" fillId="7" borderId="8" xfId="0" applyFont="1" applyFill="1" applyBorder="1" applyAlignment="1">
      <alignment horizontal="center"/>
    </xf>
    <xf numFmtId="164" fontId="37" fillId="5" borderId="9" xfId="0" applyNumberFormat="1" applyFont="1" applyFill="1" applyBorder="1" applyAlignment="1">
      <alignment horizontal="center" vertical="center" wrapText="1"/>
    </xf>
    <xf numFmtId="0" fontId="37" fillId="5" borderId="9" xfId="0" applyFont="1" applyFill="1" applyBorder="1" applyAlignment="1">
      <alignment horizontal="center" vertical="center"/>
    </xf>
    <xf numFmtId="164" fontId="37" fillId="6" borderId="8" xfId="0" applyNumberFormat="1" applyFont="1" applyFill="1" applyBorder="1" applyAlignment="1" quotePrefix="1">
      <alignment horizontal="center"/>
    </xf>
    <xf numFmtId="164" fontId="17" fillId="6" borderId="48" xfId="0" applyNumberFormat="1" applyFont="1" applyFill="1" applyBorder="1" applyAlignment="1" quotePrefix="1">
      <alignment horizontal="center"/>
    </xf>
    <xf numFmtId="0" fontId="22" fillId="5" borderId="8" xfId="0" applyFont="1" applyFill="1" applyBorder="1" applyAlignment="1">
      <alignment horizontal="center" vertical="center"/>
    </xf>
    <xf numFmtId="164" fontId="33" fillId="6" borderId="9" xfId="0" applyNumberFormat="1" applyFont="1" applyFill="1" applyBorder="1" applyAlignment="1" quotePrefix="1">
      <alignment horizontal="center"/>
    </xf>
    <xf numFmtId="0" fontId="2" fillId="6" borderId="6" xfId="0" applyFont="1" applyFill="1" applyBorder="1" applyAlignment="1">
      <alignment horizontal="center" vertical="center" textRotation="90" wrapText="1"/>
    </xf>
    <xf numFmtId="0" fontId="38" fillId="6" borderId="21" xfId="0" applyFont="1" applyFill="1" applyBorder="1" applyAlignment="1">
      <alignment horizontal="center"/>
    </xf>
    <xf numFmtId="1" fontId="5" fillId="6" borderId="10" xfId="0" applyNumberFormat="1" applyFont="1" applyFill="1" applyBorder="1" applyAlignment="1">
      <alignment horizontal="center"/>
    </xf>
    <xf numFmtId="0" fontId="2" fillId="5" borderId="10" xfId="0" applyNumberFormat="1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164" fontId="37" fillId="6" borderId="9" xfId="0" applyNumberFormat="1" applyFont="1" applyFill="1" applyBorder="1" applyAlignment="1">
      <alignment horizontal="center"/>
    </xf>
    <xf numFmtId="164" fontId="37" fillId="5" borderId="9" xfId="0" applyNumberFormat="1" applyFont="1" applyFill="1" applyBorder="1" applyAlignment="1">
      <alignment horizontal="center"/>
    </xf>
    <xf numFmtId="164" fontId="37" fillId="6" borderId="9" xfId="0" applyNumberFormat="1" applyFont="1" applyFill="1" applyBorder="1" applyAlignment="1" quotePrefix="1">
      <alignment horizontal="center"/>
    </xf>
    <xf numFmtId="0" fontId="37" fillId="3" borderId="8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textRotation="90"/>
    </xf>
    <xf numFmtId="164" fontId="2" fillId="6" borderId="6" xfId="0" applyNumberFormat="1" applyFont="1" applyFill="1" applyBorder="1" applyAlignment="1">
      <alignment horizontal="center" vertical="center" textRotation="90" wrapText="1"/>
    </xf>
    <xf numFmtId="0" fontId="22" fillId="6" borderId="23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/>
    </xf>
    <xf numFmtId="0" fontId="22" fillId="7" borderId="9" xfId="0" applyFont="1" applyFill="1" applyBorder="1" applyAlignment="1">
      <alignment horizontal="center"/>
    </xf>
    <xf numFmtId="164" fontId="22" fillId="6" borderId="9" xfId="0" applyNumberFormat="1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 vertical="center" textRotation="90"/>
    </xf>
    <xf numFmtId="164" fontId="38" fillId="6" borderId="17" xfId="0" applyNumberFormat="1" applyFont="1" applyFill="1" applyBorder="1" applyAlignment="1">
      <alignment horizontal="center"/>
    </xf>
    <xf numFmtId="1" fontId="52" fillId="6" borderId="0" xfId="0" applyNumberFormat="1" applyFont="1" applyFill="1" applyBorder="1" applyAlignment="1">
      <alignment horizontal="center"/>
    </xf>
    <xf numFmtId="1" fontId="52" fillId="6" borderId="0" xfId="0" applyNumberFormat="1" applyFont="1" applyFill="1" applyAlignment="1">
      <alignment horizontal="center"/>
    </xf>
    <xf numFmtId="164" fontId="37" fillId="5" borderId="8" xfId="0" applyNumberFormat="1" applyFont="1" applyFill="1" applyBorder="1" applyAlignment="1" quotePrefix="1">
      <alignment horizontal="center" vertical="center"/>
    </xf>
    <xf numFmtId="0" fontId="37" fillId="6" borderId="8" xfId="0" applyNumberFormat="1" applyFont="1" applyFill="1" applyBorder="1" applyAlignment="1" quotePrefix="1">
      <alignment horizontal="center" vertical="center"/>
    </xf>
    <xf numFmtId="0" fontId="38" fillId="5" borderId="8" xfId="0" applyFont="1" applyFill="1" applyBorder="1" applyAlignment="1">
      <alignment horizontal="center"/>
    </xf>
    <xf numFmtId="0" fontId="38" fillId="6" borderId="23" xfId="0" applyFont="1" applyFill="1" applyBorder="1" applyAlignment="1">
      <alignment horizontal="center"/>
    </xf>
    <xf numFmtId="0" fontId="38" fillId="6" borderId="9" xfId="0" applyFont="1" applyFill="1" applyBorder="1" applyAlignment="1">
      <alignment horizontal="center"/>
    </xf>
    <xf numFmtId="164" fontId="38" fillId="6" borderId="16" xfId="0" applyNumberFormat="1" applyFont="1" applyFill="1" applyBorder="1" applyAlignment="1">
      <alignment horizontal="center"/>
    </xf>
    <xf numFmtId="0" fontId="38" fillId="5" borderId="21" xfId="0" applyFont="1" applyFill="1" applyBorder="1" applyAlignment="1">
      <alignment horizontal="center"/>
    </xf>
    <xf numFmtId="164" fontId="50" fillId="6" borderId="10" xfId="27" applyNumberFormat="1" applyFont="1" applyFill="1" applyBorder="1" applyAlignment="1">
      <alignment horizontal="center"/>
      <protection/>
    </xf>
    <xf numFmtId="164" fontId="45" fillId="6" borderId="60" xfId="27" applyNumberFormat="1" applyFont="1" applyFill="1" applyBorder="1" applyAlignment="1">
      <alignment horizontal="center"/>
      <protection/>
    </xf>
    <xf numFmtId="164" fontId="45" fillId="6" borderId="63" xfId="27" applyNumberFormat="1" applyFont="1" applyFill="1" applyBorder="1" applyAlignment="1">
      <alignment horizontal="center"/>
      <protection/>
    </xf>
    <xf numFmtId="164" fontId="45" fillId="6" borderId="11" xfId="27" applyNumberFormat="1" applyFont="1" applyFill="1" applyBorder="1" applyAlignment="1">
      <alignment horizontal="center"/>
      <protection/>
    </xf>
    <xf numFmtId="0" fontId="45" fillId="6" borderId="0" xfId="0" applyFont="1" applyFill="1" applyBorder="1" applyAlignment="1">
      <alignment horizontal="center"/>
    </xf>
    <xf numFmtId="164" fontId="50" fillId="6" borderId="0" xfId="27" applyNumberFormat="1" applyFont="1" applyFill="1" applyBorder="1" applyAlignment="1">
      <alignment horizontal="center"/>
      <protection/>
    </xf>
    <xf numFmtId="164" fontId="45" fillId="6" borderId="0" xfId="27" applyNumberFormat="1" applyFont="1" applyFill="1" applyBorder="1" applyAlignment="1">
      <alignment horizontal="center"/>
      <protection/>
    </xf>
    <xf numFmtId="164" fontId="47" fillId="6" borderId="0" xfId="0" applyNumberFormat="1" applyFont="1" applyFill="1" applyBorder="1" applyAlignment="1">
      <alignment vertical="center"/>
    </xf>
    <xf numFmtId="164" fontId="37" fillId="7" borderId="45" xfId="0" applyNumberFormat="1" applyFont="1" applyFill="1" applyBorder="1" applyAlignment="1">
      <alignment horizontal="center" vertical="center"/>
    </xf>
    <xf numFmtId="0" fontId="38" fillId="6" borderId="45" xfId="0" applyFont="1" applyFill="1" applyBorder="1" applyAlignment="1">
      <alignment horizontal="center" vertical="center"/>
    </xf>
    <xf numFmtId="164" fontId="38" fillId="6" borderId="45" xfId="0" applyNumberFormat="1" applyFont="1" applyFill="1" applyBorder="1" applyAlignment="1">
      <alignment horizontal="center" vertical="center"/>
    </xf>
    <xf numFmtId="164" fontId="38" fillId="5" borderId="17" xfId="0" applyNumberFormat="1" applyFont="1" applyFill="1" applyBorder="1" applyAlignment="1">
      <alignment horizontal="center"/>
    </xf>
    <xf numFmtId="0" fontId="1" fillId="6" borderId="64" xfId="0" applyFont="1" applyFill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vertical="center"/>
    </xf>
    <xf numFmtId="0" fontId="29" fillId="0" borderId="66" xfId="0" applyFont="1" applyBorder="1" applyAlignment="1">
      <alignment vertical="center"/>
    </xf>
    <xf numFmtId="164" fontId="19" fillId="6" borderId="64" xfId="0" applyNumberFormat="1" applyFont="1" applyFill="1" applyBorder="1" applyAlignment="1">
      <alignment horizontal="center" vertical="center"/>
    </xf>
    <xf numFmtId="0" fontId="19" fillId="6" borderId="64" xfId="0" applyFont="1" applyFill="1" applyBorder="1" applyAlignment="1">
      <alignment horizontal="center" vertical="center"/>
    </xf>
    <xf numFmtId="0" fontId="19" fillId="6" borderId="64" xfId="0" applyFont="1" applyFill="1" applyBorder="1" applyAlignment="1" quotePrefix="1">
      <alignment horizontal="center" vertical="center"/>
    </xf>
    <xf numFmtId="164" fontId="36" fillId="6" borderId="64" xfId="0" applyNumberFormat="1" applyFont="1" applyFill="1" applyBorder="1" applyAlignment="1" quotePrefix="1">
      <alignment horizontal="center" vertical="center"/>
    </xf>
    <xf numFmtId="164" fontId="37" fillId="6" borderId="64" xfId="0" applyNumberFormat="1" applyFont="1" applyFill="1" applyBorder="1" applyAlignment="1">
      <alignment horizontal="center" vertical="center"/>
    </xf>
    <xf numFmtId="0" fontId="37" fillId="6" borderId="64" xfId="0" applyFont="1" applyFill="1" applyBorder="1" applyAlignment="1">
      <alignment horizontal="center" vertical="center"/>
    </xf>
    <xf numFmtId="0" fontId="37" fillId="6" borderId="64" xfId="0" applyFont="1" applyFill="1" applyBorder="1" applyAlignment="1" quotePrefix="1">
      <alignment horizontal="center" vertical="center"/>
    </xf>
    <xf numFmtId="164" fontId="56" fillId="6" borderId="64" xfId="0" applyNumberFormat="1" applyFont="1" applyFill="1" applyBorder="1" applyAlignment="1" quotePrefix="1">
      <alignment horizontal="center" vertical="center"/>
    </xf>
    <xf numFmtId="1" fontId="37" fillId="6" borderId="64" xfId="0" applyNumberFormat="1" applyFont="1" applyFill="1" applyBorder="1" applyAlignment="1">
      <alignment horizontal="center" vertical="center"/>
    </xf>
    <xf numFmtId="164" fontId="37" fillId="7" borderId="64" xfId="0" applyNumberFormat="1" applyFont="1" applyFill="1" applyBorder="1" applyAlignment="1">
      <alignment horizontal="center" vertical="center"/>
    </xf>
    <xf numFmtId="0" fontId="37" fillId="7" borderId="64" xfId="0" applyFont="1" applyFill="1" applyBorder="1" applyAlignment="1">
      <alignment horizontal="center" vertical="center"/>
    </xf>
    <xf numFmtId="164" fontId="37" fillId="6" borderId="64" xfId="0" applyNumberFormat="1" applyFont="1" applyFill="1" applyBorder="1" applyAlignment="1" quotePrefix="1">
      <alignment horizontal="center" vertical="center"/>
    </xf>
    <xf numFmtId="164" fontId="37" fillId="6" borderId="64" xfId="0" applyNumberFormat="1" applyFont="1" applyFill="1" applyBorder="1" applyAlignment="1">
      <alignment horizontal="center"/>
    </xf>
    <xf numFmtId="164" fontId="37" fillId="5" borderId="64" xfId="0" applyNumberFormat="1" applyFont="1" applyFill="1" applyBorder="1" applyAlignment="1">
      <alignment horizontal="center"/>
    </xf>
    <xf numFmtId="164" fontId="37" fillId="6" borderId="64" xfId="0" applyNumberFormat="1" applyFont="1" applyFill="1" applyBorder="1" applyAlignment="1" quotePrefix="1">
      <alignment horizontal="center"/>
    </xf>
    <xf numFmtId="1" fontId="37" fillId="6" borderId="64" xfId="0" applyNumberFormat="1" applyFont="1" applyFill="1" applyBorder="1" applyAlignment="1" quotePrefix="1">
      <alignment horizontal="center"/>
    </xf>
    <xf numFmtId="1" fontId="37" fillId="6" borderId="64" xfId="0" applyNumberFormat="1" applyFont="1" applyFill="1" applyBorder="1" applyAlignment="1">
      <alignment horizontal="center"/>
    </xf>
    <xf numFmtId="164" fontId="37" fillId="6" borderId="64" xfId="0" applyNumberFormat="1" applyFont="1" applyFill="1" applyBorder="1" applyAlignment="1">
      <alignment horizontal="center" vertical="center" wrapText="1"/>
    </xf>
    <xf numFmtId="0" fontId="38" fillId="6" borderId="64" xfId="0" applyFont="1" applyFill="1" applyBorder="1" applyAlignment="1">
      <alignment horizontal="center" vertical="center"/>
    </xf>
    <xf numFmtId="164" fontId="38" fillId="6" borderId="64" xfId="0" applyNumberFormat="1" applyFont="1" applyFill="1" applyBorder="1" applyAlignment="1">
      <alignment horizontal="center" vertical="center"/>
    </xf>
    <xf numFmtId="0" fontId="37" fillId="3" borderId="64" xfId="0" applyFont="1" applyFill="1" applyBorder="1" applyAlignment="1">
      <alignment horizontal="center" vertical="center"/>
    </xf>
    <xf numFmtId="0" fontId="38" fillId="6" borderId="66" xfId="0" applyFont="1" applyFill="1" applyBorder="1" applyAlignment="1">
      <alignment horizontal="center"/>
    </xf>
    <xf numFmtId="0" fontId="38" fillId="6" borderId="64" xfId="0" applyFont="1" applyFill="1" applyBorder="1" applyAlignment="1">
      <alignment horizontal="center"/>
    </xf>
    <xf numFmtId="164" fontId="38" fillId="6" borderId="65" xfId="0" applyNumberFormat="1" applyFont="1" applyFill="1" applyBorder="1" applyAlignment="1">
      <alignment horizontal="center"/>
    </xf>
    <xf numFmtId="164" fontId="37" fillId="7" borderId="67" xfId="0" applyNumberFormat="1" applyFont="1" applyFill="1" applyBorder="1" applyAlignment="1">
      <alignment horizontal="center" vertical="center"/>
    </xf>
    <xf numFmtId="0" fontId="37" fillId="3" borderId="68" xfId="0" applyFont="1" applyFill="1" applyBorder="1" applyAlignment="1">
      <alignment horizontal="center" vertical="center"/>
    </xf>
    <xf numFmtId="0" fontId="37" fillId="3" borderId="66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66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90" wrapText="1"/>
    </xf>
    <xf numFmtId="1" fontId="5" fillId="0" borderId="24" xfId="0" applyNumberFormat="1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 vertical="center"/>
    </xf>
    <xf numFmtId="0" fontId="28" fillId="6" borderId="0" xfId="0" applyFont="1" applyFill="1" applyAlignment="1">
      <alignment horizontal="center"/>
    </xf>
    <xf numFmtId="0" fontId="59" fillId="6" borderId="0" xfId="0" applyFont="1" applyFill="1" applyAlignment="1">
      <alignment horizontal="center"/>
    </xf>
    <xf numFmtId="164" fontId="60" fillId="6" borderId="0" xfId="0" applyNumberFormat="1" applyFont="1" applyFill="1" applyAlignment="1">
      <alignment horizontal="center"/>
    </xf>
    <xf numFmtId="164" fontId="28" fillId="6" borderId="0" xfId="0" applyNumberFormat="1" applyFont="1" applyFill="1" applyAlignment="1">
      <alignment/>
    </xf>
    <xf numFmtId="164" fontId="60" fillId="6" borderId="0" xfId="0" applyNumberFormat="1" applyFont="1" applyFill="1" applyAlignment="1">
      <alignment/>
    </xf>
    <xf numFmtId="0" fontId="37" fillId="0" borderId="2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" fontId="61" fillId="6" borderId="0" xfId="0" applyNumberFormat="1" applyFont="1" applyFill="1" applyAlignment="1">
      <alignment/>
    </xf>
    <xf numFmtId="0" fontId="28" fillId="2" borderId="0" xfId="0" applyFont="1" applyFill="1" applyAlignment="1">
      <alignment/>
    </xf>
    <xf numFmtId="164" fontId="61" fillId="6" borderId="0" xfId="0" applyNumberFormat="1" applyFont="1" applyFill="1" applyAlignment="1">
      <alignment/>
    </xf>
    <xf numFmtId="1" fontId="28" fillId="6" borderId="0" xfId="0" applyNumberFormat="1" applyFont="1" applyFill="1" applyAlignment="1">
      <alignment/>
    </xf>
    <xf numFmtId="0" fontId="61" fillId="6" borderId="0" xfId="0" applyFont="1" applyFill="1" applyAlignment="1">
      <alignment horizontal="center"/>
    </xf>
    <xf numFmtId="164" fontId="62" fillId="6" borderId="0" xfId="0" applyNumberFormat="1" applyFont="1" applyFill="1" applyAlignment="1">
      <alignment/>
    </xf>
    <xf numFmtId="164" fontId="28" fillId="6" borderId="0" xfId="0" applyNumberFormat="1" applyFont="1" applyFill="1" applyAlignment="1">
      <alignment horizontal="center"/>
    </xf>
    <xf numFmtId="164" fontId="37" fillId="5" borderId="8" xfId="0" applyNumberFormat="1" applyFont="1" applyFill="1" applyBorder="1" applyAlignment="1" quotePrefix="1">
      <alignment horizontal="center"/>
    </xf>
    <xf numFmtId="164" fontId="41" fillId="6" borderId="9" xfId="0" applyNumberFormat="1" applyFont="1" applyFill="1" applyBorder="1" applyAlignment="1" quotePrefix="1">
      <alignment horizontal="center" vertical="center"/>
    </xf>
    <xf numFmtId="1" fontId="17" fillId="6" borderId="9" xfId="0" applyNumberFormat="1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164" fontId="17" fillId="6" borderId="9" xfId="0" applyNumberFormat="1" applyFont="1" applyFill="1" applyBorder="1" applyAlignment="1" quotePrefix="1">
      <alignment horizontal="center" vertical="center"/>
    </xf>
    <xf numFmtId="164" fontId="17" fillId="6" borderId="9" xfId="0" applyNumberFormat="1" applyFont="1" applyFill="1" applyBorder="1" applyAlignment="1">
      <alignment horizontal="center"/>
    </xf>
    <xf numFmtId="1" fontId="17" fillId="6" borderId="9" xfId="0" applyNumberFormat="1" applyFont="1" applyFill="1" applyBorder="1" applyAlignment="1" quotePrefix="1">
      <alignment horizontal="center"/>
    </xf>
    <xf numFmtId="0" fontId="38" fillId="3" borderId="9" xfId="0" applyFont="1" applyFill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164" fontId="36" fillId="6" borderId="25" xfId="0" applyNumberFormat="1" applyFont="1" applyFill="1" applyBorder="1" applyAlignment="1" quotePrefix="1">
      <alignment horizontal="center" vertical="center"/>
    </xf>
    <xf numFmtId="164" fontId="37" fillId="6" borderId="25" xfId="0" applyNumberFormat="1" applyFont="1" applyFill="1" applyBorder="1" applyAlignment="1" quotePrefix="1">
      <alignment horizontal="center" vertical="center"/>
    </xf>
    <xf numFmtId="164" fontId="37" fillId="6" borderId="25" xfId="0" applyNumberFormat="1" applyFont="1" applyFill="1" applyBorder="1" applyAlignment="1">
      <alignment horizontal="center" vertical="center"/>
    </xf>
    <xf numFmtId="0" fontId="37" fillId="6" borderId="25" xfId="0" applyFont="1" applyFill="1" applyBorder="1" applyAlignment="1">
      <alignment horizontal="center" vertical="center"/>
    </xf>
    <xf numFmtId="0" fontId="37" fillId="6" borderId="25" xfId="0" applyFont="1" applyFill="1" applyBorder="1" applyAlignment="1" quotePrefix="1">
      <alignment horizontal="center" vertical="center"/>
    </xf>
    <xf numFmtId="164" fontId="56" fillId="6" borderId="25" xfId="0" applyNumberFormat="1" applyFont="1" applyFill="1" applyBorder="1" applyAlignment="1" quotePrefix="1">
      <alignment horizontal="center" vertical="center"/>
    </xf>
    <xf numFmtId="1" fontId="37" fillId="6" borderId="25" xfId="0" applyNumberFormat="1" applyFont="1" applyFill="1" applyBorder="1" applyAlignment="1">
      <alignment horizontal="center" vertical="center"/>
    </xf>
    <xf numFmtId="164" fontId="37" fillId="7" borderId="25" xfId="0" applyNumberFormat="1" applyFont="1" applyFill="1" applyBorder="1" applyAlignment="1">
      <alignment horizontal="center" vertical="center"/>
    </xf>
    <xf numFmtId="0" fontId="37" fillId="7" borderId="25" xfId="0" applyFont="1" applyFill="1" applyBorder="1" applyAlignment="1">
      <alignment horizontal="center" vertical="center"/>
    </xf>
    <xf numFmtId="164" fontId="37" fillId="6" borderId="25" xfId="0" applyNumberFormat="1" applyFont="1" applyFill="1" applyBorder="1" applyAlignment="1">
      <alignment horizontal="center"/>
    </xf>
    <xf numFmtId="1" fontId="37" fillId="6" borderId="25" xfId="0" applyNumberFormat="1" applyFont="1" applyFill="1" applyBorder="1" applyAlignment="1" quotePrefix="1">
      <alignment horizontal="center"/>
    </xf>
    <xf numFmtId="1" fontId="37" fillId="6" borderId="25" xfId="0" applyNumberFormat="1" applyFont="1" applyFill="1" applyBorder="1" applyAlignment="1">
      <alignment horizontal="center"/>
    </xf>
    <xf numFmtId="164" fontId="37" fillId="6" borderId="25" xfId="0" applyNumberFormat="1" applyFont="1" applyFill="1" applyBorder="1" applyAlignment="1">
      <alignment horizontal="center" vertical="center" wrapText="1"/>
    </xf>
    <xf numFmtId="164" fontId="37" fillId="6" borderId="25" xfId="0" applyNumberFormat="1" applyFont="1" applyFill="1" applyBorder="1" applyAlignment="1" quotePrefix="1">
      <alignment horizontal="center"/>
    </xf>
    <xf numFmtId="0" fontId="38" fillId="6" borderId="25" xfId="0" applyFont="1" applyFill="1" applyBorder="1" applyAlignment="1">
      <alignment horizontal="center" vertical="center"/>
    </xf>
    <xf numFmtId="164" fontId="38" fillId="6" borderId="25" xfId="0" applyNumberFormat="1" applyFont="1" applyFill="1" applyBorder="1" applyAlignment="1">
      <alignment horizontal="center" vertical="center"/>
    </xf>
    <xf numFmtId="0" fontId="37" fillId="3" borderId="25" xfId="0" applyFont="1" applyFill="1" applyBorder="1" applyAlignment="1">
      <alignment horizontal="center" vertical="center"/>
    </xf>
    <xf numFmtId="0" fontId="38" fillId="6" borderId="26" xfId="0" applyFont="1" applyFill="1" applyBorder="1" applyAlignment="1">
      <alignment horizontal="center"/>
    </xf>
    <xf numFmtId="0" fontId="38" fillId="6" borderId="25" xfId="0" applyFont="1" applyFill="1" applyBorder="1" applyAlignment="1">
      <alignment horizontal="center"/>
    </xf>
    <xf numFmtId="164" fontId="38" fillId="6" borderId="29" xfId="0" applyNumberFormat="1" applyFont="1" applyFill="1" applyBorder="1" applyAlignment="1">
      <alignment horizontal="center"/>
    </xf>
    <xf numFmtId="164" fontId="37" fillId="7" borderId="34" xfId="0" applyNumberFormat="1" applyFont="1" applyFill="1" applyBorder="1" applyAlignment="1">
      <alignment horizontal="center" vertical="center"/>
    </xf>
    <xf numFmtId="0" fontId="37" fillId="3" borderId="30" xfId="0" applyFont="1" applyFill="1" applyBorder="1" applyAlignment="1">
      <alignment horizontal="center" vertical="center"/>
    </xf>
    <xf numFmtId="0" fontId="37" fillId="3" borderId="26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64" fontId="37" fillId="6" borderId="36" xfId="0" applyNumberFormat="1" applyFont="1" applyFill="1" applyBorder="1" applyAlignment="1" quotePrefix="1">
      <alignment horizontal="center" vertical="center"/>
    </xf>
    <xf numFmtId="164" fontId="37" fillId="7" borderId="36" xfId="0" applyNumberFormat="1" applyFont="1" applyFill="1" applyBorder="1" applyAlignment="1">
      <alignment horizontal="center" vertical="center"/>
    </xf>
    <xf numFmtId="0" fontId="37" fillId="3" borderId="36" xfId="0" applyFont="1" applyFill="1" applyBorder="1" applyAlignment="1">
      <alignment horizontal="center" vertical="center"/>
    </xf>
    <xf numFmtId="164" fontId="37" fillId="7" borderId="43" xfId="0" applyNumberFormat="1" applyFont="1" applyFill="1" applyBorder="1" applyAlignment="1">
      <alignment horizontal="center" vertical="center"/>
    </xf>
    <xf numFmtId="0" fontId="37" fillId="3" borderId="70" xfId="0" applyFont="1" applyFill="1" applyBorder="1" applyAlignment="1">
      <alignment horizontal="center" vertical="center"/>
    </xf>
    <xf numFmtId="0" fontId="37" fillId="3" borderId="69" xfId="0" applyFont="1" applyFill="1" applyBorder="1" applyAlignment="1">
      <alignment horizontal="center" vertical="center"/>
    </xf>
    <xf numFmtId="0" fontId="20" fillId="3" borderId="69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164" fontId="17" fillId="6" borderId="40" xfId="0" applyNumberFormat="1" applyFont="1" applyFill="1" applyBorder="1" applyAlignment="1">
      <alignment horizontal="center" vertical="center"/>
    </xf>
    <xf numFmtId="0" fontId="17" fillId="6" borderId="40" xfId="0" applyFont="1" applyFill="1" applyBorder="1" applyAlignment="1">
      <alignment horizontal="center" vertical="center"/>
    </xf>
    <xf numFmtId="0" fontId="17" fillId="6" borderId="40" xfId="0" applyFont="1" applyFill="1" applyBorder="1" applyAlignment="1" quotePrefix="1">
      <alignment horizontal="center" vertical="center"/>
    </xf>
    <xf numFmtId="164" fontId="41" fillId="6" borderId="40" xfId="0" applyNumberFormat="1" applyFont="1" applyFill="1" applyBorder="1" applyAlignment="1" quotePrefix="1">
      <alignment horizontal="center" vertical="center"/>
    </xf>
    <xf numFmtId="164" fontId="17" fillId="6" borderId="40" xfId="0" applyNumberFormat="1" applyFont="1" applyFill="1" applyBorder="1" applyAlignment="1" quotePrefix="1">
      <alignment horizontal="center" vertical="center"/>
    </xf>
    <xf numFmtId="1" fontId="17" fillId="6" borderId="40" xfId="0" applyNumberFormat="1" applyFont="1" applyFill="1" applyBorder="1" applyAlignment="1" quotePrefix="1">
      <alignment horizontal="center" vertical="center"/>
    </xf>
    <xf numFmtId="164" fontId="17" fillId="7" borderId="40" xfId="0" applyNumberFormat="1" applyFont="1" applyFill="1" applyBorder="1" applyAlignment="1">
      <alignment horizontal="center" vertical="center"/>
    </xf>
    <xf numFmtId="0" fontId="17" fillId="7" borderId="40" xfId="0" applyFont="1" applyFill="1" applyBorder="1" applyAlignment="1">
      <alignment horizontal="center" vertical="center"/>
    </xf>
    <xf numFmtId="164" fontId="17" fillId="6" borderId="40" xfId="0" applyNumberFormat="1" applyFont="1" applyFill="1" applyBorder="1" applyAlignment="1">
      <alignment horizontal="center"/>
    </xf>
    <xf numFmtId="1" fontId="17" fillId="6" borderId="40" xfId="0" applyNumberFormat="1" applyFont="1" applyFill="1" applyBorder="1" applyAlignment="1">
      <alignment horizontal="center" vertical="center"/>
    </xf>
    <xf numFmtId="164" fontId="17" fillId="6" borderId="40" xfId="0" applyNumberFormat="1" applyFont="1" applyFill="1" applyBorder="1" applyAlignment="1" quotePrefix="1">
      <alignment horizontal="center"/>
    </xf>
    <xf numFmtId="1" fontId="17" fillId="6" borderId="40" xfId="0" applyNumberFormat="1" applyFont="1" applyFill="1" applyBorder="1" applyAlignment="1" quotePrefix="1">
      <alignment horizontal="center"/>
    </xf>
    <xf numFmtId="1" fontId="17" fillId="6" borderId="40" xfId="0" applyNumberFormat="1" applyFont="1" applyFill="1" applyBorder="1" applyAlignment="1">
      <alignment horizontal="center"/>
    </xf>
    <xf numFmtId="0" fontId="17" fillId="8" borderId="40" xfId="0" applyFont="1" applyFill="1" applyBorder="1" applyAlignment="1">
      <alignment horizontal="center"/>
    </xf>
    <xf numFmtId="164" fontId="37" fillId="6" borderId="40" xfId="0" applyNumberFormat="1" applyFont="1" applyFill="1" applyBorder="1" applyAlignment="1">
      <alignment horizontal="center" vertical="center" wrapText="1"/>
    </xf>
    <xf numFmtId="0" fontId="37" fillId="6" borderId="40" xfId="0" applyFont="1" applyFill="1" applyBorder="1" applyAlignment="1">
      <alignment horizontal="center" vertical="center"/>
    </xf>
    <xf numFmtId="0" fontId="37" fillId="6" borderId="40" xfId="0" applyFont="1" applyFill="1" applyBorder="1" applyAlignment="1" quotePrefix="1">
      <alignment horizontal="center" vertical="center"/>
    </xf>
    <xf numFmtId="164" fontId="37" fillId="6" borderId="40" xfId="0" applyNumberFormat="1" applyFont="1" applyFill="1" applyBorder="1" applyAlignment="1">
      <alignment horizontal="center" vertical="center"/>
    </xf>
    <xf numFmtId="164" fontId="37" fillId="6" borderId="40" xfId="0" applyNumberFormat="1" applyFont="1" applyFill="1" applyBorder="1" applyAlignment="1">
      <alignment horizontal="center"/>
    </xf>
    <xf numFmtId="164" fontId="37" fillId="6" borderId="40" xfId="0" applyNumberFormat="1" applyFont="1" applyFill="1" applyBorder="1" applyAlignment="1" quotePrefix="1">
      <alignment horizontal="center"/>
    </xf>
    <xf numFmtId="0" fontId="38" fillId="6" borderId="40" xfId="0" applyFont="1" applyFill="1" applyBorder="1" applyAlignment="1">
      <alignment horizontal="center"/>
    </xf>
    <xf numFmtId="164" fontId="38" fillId="6" borderId="40" xfId="0" applyNumberFormat="1" applyFont="1" applyFill="1" applyBorder="1" applyAlignment="1">
      <alignment horizontal="center"/>
    </xf>
    <xf numFmtId="0" fontId="38" fillId="6" borderId="42" xfId="0" applyFont="1" applyFill="1" applyBorder="1" applyAlignment="1">
      <alignment horizontal="center"/>
    </xf>
    <xf numFmtId="164" fontId="38" fillId="6" borderId="41" xfId="0" applyNumberFormat="1" applyFont="1" applyFill="1" applyBorder="1" applyAlignment="1">
      <alignment horizontal="center"/>
    </xf>
    <xf numFmtId="164" fontId="37" fillId="7" borderId="40" xfId="0" applyNumberFormat="1" applyFont="1" applyFill="1" applyBorder="1" applyAlignment="1">
      <alignment horizontal="center" vertical="center"/>
    </xf>
    <xf numFmtId="164" fontId="38" fillId="6" borderId="40" xfId="0" applyNumberFormat="1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vertical="center"/>
    </xf>
    <xf numFmtId="0" fontId="29" fillId="0" borderId="71" xfId="0" applyFont="1" applyBorder="1" applyAlignment="1">
      <alignment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37" xfId="0" applyFont="1" applyFill="1" applyBorder="1" applyAlignment="1" quotePrefix="1">
      <alignment horizontal="center" vertical="center"/>
    </xf>
    <xf numFmtId="164" fontId="41" fillId="6" borderId="37" xfId="0" applyNumberFormat="1" applyFont="1" applyFill="1" applyBorder="1" applyAlignment="1" quotePrefix="1">
      <alignment horizontal="center" vertical="center"/>
    </xf>
    <xf numFmtId="164" fontId="17" fillId="6" borderId="37" xfId="0" applyNumberFormat="1" applyFont="1" applyFill="1" applyBorder="1" applyAlignment="1" quotePrefix="1">
      <alignment horizontal="center" vertical="center"/>
    </xf>
    <xf numFmtId="1" fontId="17" fillId="6" borderId="37" xfId="0" applyNumberFormat="1" applyFont="1" applyFill="1" applyBorder="1" applyAlignment="1">
      <alignment horizontal="center" vertical="center"/>
    </xf>
    <xf numFmtId="164" fontId="17" fillId="7" borderId="37" xfId="0" applyNumberFormat="1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164" fontId="17" fillId="6" borderId="37" xfId="0" applyNumberFormat="1" applyFont="1" applyFill="1" applyBorder="1" applyAlignment="1" quotePrefix="1">
      <alignment horizontal="center"/>
    </xf>
    <xf numFmtId="164" fontId="17" fillId="6" borderId="37" xfId="0" applyNumberFormat="1" applyFont="1" applyFill="1" applyBorder="1" applyAlignment="1">
      <alignment horizontal="center"/>
    </xf>
    <xf numFmtId="1" fontId="17" fillId="6" borderId="37" xfId="0" applyNumberFormat="1" applyFont="1" applyFill="1" applyBorder="1" applyAlignment="1" quotePrefix="1">
      <alignment horizontal="center"/>
    </xf>
    <xf numFmtId="1" fontId="17" fillId="6" borderId="37" xfId="0" applyNumberFormat="1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164" fontId="37" fillId="6" borderId="37" xfId="0" applyNumberFormat="1" applyFont="1" applyFill="1" applyBorder="1" applyAlignment="1">
      <alignment horizontal="center" vertical="center" wrapText="1"/>
    </xf>
    <xf numFmtId="0" fontId="37" fillId="6" borderId="37" xfId="0" applyFont="1" applyFill="1" applyBorder="1" applyAlignment="1">
      <alignment horizontal="center" vertical="center"/>
    </xf>
    <xf numFmtId="0" fontId="37" fillId="6" borderId="37" xfId="0" applyFont="1" applyFill="1" applyBorder="1" applyAlignment="1" quotePrefix="1">
      <alignment horizontal="center" vertical="center"/>
    </xf>
    <xf numFmtId="164" fontId="37" fillId="6" borderId="37" xfId="0" applyNumberFormat="1" applyFont="1" applyFill="1" applyBorder="1" applyAlignment="1">
      <alignment horizontal="center" vertical="center"/>
    </xf>
    <xf numFmtId="164" fontId="37" fillId="6" borderId="37" xfId="0" applyNumberFormat="1" applyFont="1" applyFill="1" applyBorder="1" applyAlignment="1" quotePrefix="1">
      <alignment horizontal="center" vertical="center"/>
    </xf>
    <xf numFmtId="164" fontId="37" fillId="6" borderId="37" xfId="0" applyNumberFormat="1" applyFont="1" applyFill="1" applyBorder="1" applyAlignment="1">
      <alignment horizontal="center"/>
    </xf>
    <xf numFmtId="164" fontId="37" fillId="6" borderId="37" xfId="0" applyNumberFormat="1" applyFont="1" applyFill="1" applyBorder="1" applyAlignment="1" quotePrefix="1">
      <alignment horizontal="center"/>
    </xf>
    <xf numFmtId="0" fontId="38" fillId="6" borderId="37" xfId="0" applyFont="1" applyFill="1" applyBorder="1" applyAlignment="1">
      <alignment horizontal="center" vertical="center"/>
    </xf>
    <xf numFmtId="164" fontId="38" fillId="6" borderId="37" xfId="0" applyNumberFormat="1" applyFont="1" applyFill="1" applyBorder="1" applyAlignment="1">
      <alignment horizontal="center" vertical="center"/>
    </xf>
    <xf numFmtId="164" fontId="37" fillId="7" borderId="37" xfId="0" applyNumberFormat="1" applyFont="1" applyFill="1" applyBorder="1" applyAlignment="1">
      <alignment horizontal="center" vertical="center"/>
    </xf>
    <xf numFmtId="0" fontId="37" fillId="3" borderId="37" xfId="0" applyFont="1" applyFill="1" applyBorder="1" applyAlignment="1">
      <alignment horizontal="center" vertical="center"/>
    </xf>
    <xf numFmtId="0" fontId="38" fillId="6" borderId="71" xfId="0" applyFont="1" applyFill="1" applyBorder="1" applyAlignment="1">
      <alignment horizontal="center"/>
    </xf>
    <xf numFmtId="0" fontId="38" fillId="6" borderId="37" xfId="0" applyFont="1" applyFill="1" applyBorder="1" applyAlignment="1">
      <alignment horizontal="center"/>
    </xf>
    <xf numFmtId="164" fontId="38" fillId="6" borderId="38" xfId="0" applyNumberFormat="1" applyFont="1" applyFill="1" applyBorder="1" applyAlignment="1">
      <alignment horizontal="center"/>
    </xf>
    <xf numFmtId="164" fontId="37" fillId="7" borderId="39" xfId="0" applyNumberFormat="1" applyFont="1" applyFill="1" applyBorder="1" applyAlignment="1">
      <alignment horizontal="center" vertical="center"/>
    </xf>
    <xf numFmtId="0" fontId="37" fillId="3" borderId="72" xfId="0" applyFont="1" applyFill="1" applyBorder="1" applyAlignment="1">
      <alignment horizontal="center" vertical="center"/>
    </xf>
    <xf numFmtId="0" fontId="37" fillId="3" borderId="71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38" fillId="5" borderId="37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/>
    </xf>
    <xf numFmtId="0" fontId="63" fillId="6" borderId="6" xfId="0" applyFont="1" applyFill="1" applyBorder="1" applyAlignment="1">
      <alignment horizontal="center" vertical="center" textRotation="90" wrapText="1"/>
    </xf>
    <xf numFmtId="0" fontId="63" fillId="6" borderId="10" xfId="0" applyFont="1" applyFill="1" applyBorder="1" applyAlignment="1">
      <alignment horizontal="center" vertical="center" textRotation="90" wrapText="1"/>
    </xf>
    <xf numFmtId="164" fontId="60" fillId="6" borderId="0" xfId="0" applyNumberFormat="1" applyFont="1" applyFill="1" applyAlignment="1">
      <alignment horizontal="center"/>
    </xf>
    <xf numFmtId="1" fontId="52" fillId="6" borderId="0" xfId="0" applyNumberFormat="1" applyFont="1" applyFill="1" applyBorder="1" applyAlignment="1">
      <alignment horizontal="center"/>
    </xf>
    <xf numFmtId="1" fontId="52" fillId="6" borderId="0" xfId="0" applyNumberFormat="1" applyFont="1" applyFill="1" applyAlignment="1">
      <alignment horizontal="center"/>
    </xf>
    <xf numFmtId="164" fontId="47" fillId="6" borderId="0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164" fontId="45" fillId="6" borderId="0" xfId="0" applyNumberFormat="1" applyFont="1" applyFill="1" applyBorder="1" applyAlignment="1">
      <alignment horizontal="center" vertical="center"/>
    </xf>
    <xf numFmtId="164" fontId="33" fillId="6" borderId="0" xfId="0" applyNumberFormat="1" applyFont="1" applyFill="1" applyBorder="1" applyAlignment="1">
      <alignment horizontal="center" vertical="center"/>
    </xf>
    <xf numFmtId="164" fontId="37" fillId="6" borderId="0" xfId="0" applyNumberFormat="1" applyFont="1" applyFill="1" applyBorder="1" applyAlignment="1">
      <alignment horizontal="center" vertical="center"/>
    </xf>
    <xf numFmtId="164" fontId="37" fillId="6" borderId="73" xfId="0" applyNumberFormat="1" applyFont="1" applyFill="1" applyBorder="1" applyAlignment="1">
      <alignment horizontal="center"/>
    </xf>
    <xf numFmtId="171" fontId="15" fillId="6" borderId="11" xfId="0" applyNumberFormat="1" applyFont="1" applyFill="1" applyBorder="1" applyAlignment="1">
      <alignment horizontal="center" vertical="center" wrapText="1"/>
    </xf>
    <xf numFmtId="171" fontId="15" fillId="6" borderId="0" xfId="0" applyNumberFormat="1" applyFont="1" applyFill="1" applyBorder="1" applyAlignment="1">
      <alignment horizontal="center" vertical="center" wrapText="1"/>
    </xf>
    <xf numFmtId="1" fontId="2" fillId="6" borderId="24" xfId="0" applyNumberFormat="1" applyFont="1" applyFill="1" applyBorder="1" applyAlignment="1">
      <alignment horizontal="center" vertical="center" textRotation="90" wrapText="1"/>
    </xf>
    <xf numFmtId="0" fontId="14" fillId="6" borderId="24" xfId="0" applyFont="1" applyFill="1" applyBorder="1" applyAlignment="1">
      <alignment horizontal="center" vertical="center" textRotation="90" wrapText="1"/>
    </xf>
    <xf numFmtId="0" fontId="2" fillId="6" borderId="24" xfId="0" applyFont="1" applyFill="1" applyBorder="1" applyAlignment="1">
      <alignment horizontal="center" vertical="center" textRotation="90" wrapText="1"/>
    </xf>
    <xf numFmtId="0" fontId="2" fillId="6" borderId="37" xfId="0" applyFont="1" applyFill="1" applyBorder="1" applyAlignment="1">
      <alignment horizontal="center" vertical="center" textRotation="90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1" fontId="2" fillId="6" borderId="6" xfId="0" applyNumberFormat="1" applyFont="1" applyFill="1" applyBorder="1" applyAlignment="1">
      <alignment horizontal="center" vertical="center" textRotation="90" wrapText="1"/>
    </xf>
    <xf numFmtId="0" fontId="2" fillId="6" borderId="6" xfId="0" applyFont="1" applyFill="1" applyBorder="1" applyAlignment="1">
      <alignment horizontal="center" vertical="center" textRotation="90" wrapText="1"/>
    </xf>
    <xf numFmtId="0" fontId="2" fillId="6" borderId="6" xfId="0" applyNumberFormat="1" applyFont="1" applyFill="1" applyBorder="1" applyAlignment="1">
      <alignment horizontal="center" vertical="center" textRotation="90" wrapText="1"/>
    </xf>
    <xf numFmtId="0" fontId="2" fillId="6" borderId="6" xfId="0" applyNumberFormat="1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/>
    </xf>
    <xf numFmtId="0" fontId="2" fillId="6" borderId="74" xfId="0" applyFont="1" applyFill="1" applyBorder="1" applyAlignment="1">
      <alignment horizontal="center" vertical="center"/>
    </xf>
    <xf numFmtId="0" fontId="16" fillId="6" borderId="75" xfId="0" applyFont="1" applyFill="1" applyBorder="1" applyAlignment="1">
      <alignment horizontal="center" vertical="center"/>
    </xf>
    <xf numFmtId="0" fontId="16" fillId="6" borderId="76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</cellXfs>
  <cellStyles count="2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TO9X1-N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콤마 [0]_1202" xfId="36"/>
    <cellStyle name="콤마_1202" xfId="37"/>
    <cellStyle name="통화 [0]_1202" xfId="38"/>
    <cellStyle name="통화_1202" xfId="39"/>
    <cellStyle name="표준_(정보부문)월별인원계획" xfId="40"/>
    <cellStyle name="표준_kc-elec system check lis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workbookViewId="0" topLeftCell="A1">
      <selection activeCell="IJ22" sqref="IJ22"/>
    </sheetView>
  </sheetViews>
  <sheetFormatPr defaultColWidth="8.796875" defaultRowHeight="14.25"/>
  <cols>
    <col min="1" max="1" width="2.69921875" style="13" customWidth="1"/>
    <col min="2" max="2" width="8.09765625" style="73" customWidth="1"/>
    <col min="3" max="3" width="15.59765625" style="13" customWidth="1"/>
    <col min="4" max="4" width="6.09765625" style="13" customWidth="1"/>
    <col min="5" max="5" width="5" style="106" hidden="1" customWidth="1"/>
    <col min="6" max="6" width="3.8984375" style="106" hidden="1" customWidth="1"/>
    <col min="7" max="7" width="4" style="106" hidden="1" customWidth="1"/>
    <col min="8" max="8" width="5" style="106" hidden="1" customWidth="1"/>
    <col min="9" max="9" width="3.8984375" style="106" hidden="1" customWidth="1"/>
    <col min="10" max="10" width="3.69921875" style="106" hidden="1" customWidth="1"/>
    <col min="11" max="11" width="5.19921875" style="106" hidden="1" customWidth="1"/>
    <col min="12" max="12" width="11" style="115" bestFit="1" customWidth="1"/>
    <col min="13" max="13" width="4.59765625" style="21" hidden="1" customWidth="1"/>
    <col min="14" max="14" width="4.3984375" style="21" hidden="1" customWidth="1"/>
    <col min="15" max="15" width="3.59765625" style="21" hidden="1" customWidth="1"/>
    <col min="16" max="16" width="4.3984375" style="21" hidden="1" customWidth="1"/>
    <col min="17" max="18" width="3.59765625" style="64" hidden="1" customWidth="1"/>
    <col min="19" max="19" width="4.69921875" style="64" hidden="1" customWidth="1"/>
    <col min="20" max="20" width="10" style="112" customWidth="1"/>
    <col min="21" max="21" width="4.59765625" style="21" hidden="1" customWidth="1"/>
    <col min="22" max="23" width="3.59765625" style="21" hidden="1" customWidth="1"/>
    <col min="24" max="24" width="4.5" style="21" hidden="1" customWidth="1"/>
    <col min="25" max="26" width="3.59765625" style="21" hidden="1" customWidth="1"/>
    <col min="27" max="27" width="4.59765625" style="21" hidden="1" customWidth="1"/>
    <col min="28" max="28" width="10.5" style="112" customWidth="1"/>
    <col min="29" max="35" width="5.5" style="21" hidden="1" customWidth="1"/>
    <col min="36" max="36" width="10.3984375" style="112" bestFit="1" customWidth="1"/>
    <col min="37" max="37" width="4.8984375" style="21" hidden="1" customWidth="1"/>
    <col min="38" max="39" width="3.59765625" style="21" hidden="1" customWidth="1"/>
    <col min="40" max="40" width="4.5" style="21" hidden="1" customWidth="1"/>
    <col min="41" max="41" width="4.09765625" style="21" hidden="1" customWidth="1"/>
    <col min="42" max="42" width="3.59765625" style="21" hidden="1" customWidth="1"/>
    <col min="43" max="43" width="4.59765625" style="21" hidden="1" customWidth="1"/>
    <col min="44" max="44" width="10.59765625" style="112" customWidth="1"/>
    <col min="45" max="45" width="5" style="21" hidden="1" customWidth="1"/>
    <col min="46" max="47" width="3.59765625" style="21" hidden="1" customWidth="1"/>
    <col min="48" max="48" width="4.8984375" style="21" hidden="1" customWidth="1"/>
    <col min="49" max="50" width="3.59765625" style="21" hidden="1" customWidth="1"/>
    <col min="51" max="51" width="5" style="21" hidden="1" customWidth="1"/>
    <col min="52" max="52" width="10.8984375" style="112" customWidth="1"/>
    <col min="53" max="53" width="4" style="37" bestFit="1" customWidth="1"/>
    <col min="54" max="55" width="5.5" style="67" hidden="1" customWidth="1"/>
    <col min="56" max="56" width="4.09765625" style="188" hidden="1" customWidth="1"/>
    <col min="57" max="58" width="3.59765625" style="188" hidden="1" customWidth="1"/>
    <col min="59" max="59" width="4.09765625" style="188" hidden="1" customWidth="1"/>
    <col min="60" max="61" width="3.59765625" style="188" hidden="1" customWidth="1"/>
    <col min="62" max="62" width="4.5" style="188" hidden="1" customWidth="1"/>
    <col min="63" max="63" width="10.09765625" style="196" customWidth="1"/>
    <col min="64" max="64" width="4.09765625" style="21" hidden="1" customWidth="1"/>
    <col min="65" max="65" width="3.19921875" style="50" hidden="1" customWidth="1"/>
    <col min="66" max="66" width="2.59765625" style="50" hidden="1" customWidth="1"/>
    <col min="67" max="70" width="4.09765625" style="21" hidden="1" customWidth="1"/>
    <col min="71" max="71" width="10.3984375" style="21" bestFit="1" customWidth="1"/>
    <col min="72" max="74" width="3.59765625" style="21" hidden="1" customWidth="1"/>
    <col min="75" max="75" width="6.69921875" style="196" hidden="1" customWidth="1"/>
    <col min="76" max="76" width="4.09765625" style="188" hidden="1" customWidth="1"/>
    <col min="77" max="77" width="3.59765625" style="188" hidden="1" customWidth="1"/>
    <col min="78" max="78" width="3.19921875" style="188" hidden="1" customWidth="1"/>
    <col min="79" max="79" width="4.09765625" style="188" hidden="1" customWidth="1"/>
    <col min="80" max="81" width="3.59765625" style="188" hidden="1" customWidth="1"/>
    <col min="82" max="82" width="3.8984375" style="188" hidden="1" customWidth="1"/>
    <col min="83" max="83" width="11" style="196" bestFit="1" customWidth="1"/>
    <col min="84" max="84" width="4.09765625" style="188" hidden="1" customWidth="1"/>
    <col min="85" max="86" width="3.59765625" style="188" hidden="1" customWidth="1"/>
    <col min="87" max="87" width="4.19921875" style="188" hidden="1" customWidth="1"/>
    <col min="88" max="89" width="3.59765625" style="188" hidden="1" customWidth="1"/>
    <col min="90" max="90" width="4" style="188" hidden="1" customWidth="1"/>
    <col min="91" max="91" width="10.3984375" style="196" bestFit="1" customWidth="1"/>
    <col min="92" max="92" width="4.3984375" style="188" hidden="1" customWidth="1"/>
    <col min="93" max="94" width="3.59765625" style="188" hidden="1" customWidth="1"/>
    <col min="95" max="95" width="4.3984375" style="188" hidden="1" customWidth="1"/>
    <col min="96" max="96" width="4" style="188" hidden="1" customWidth="1"/>
    <col min="97" max="97" width="3.59765625" style="188" hidden="1" customWidth="1"/>
    <col min="98" max="98" width="4.69921875" style="188" hidden="1" customWidth="1"/>
    <col min="99" max="99" width="10.3984375" style="196" bestFit="1" customWidth="1"/>
    <col min="100" max="100" width="4.3984375" style="188" hidden="1" customWidth="1"/>
    <col min="101" max="102" width="3.59765625" style="188" hidden="1" customWidth="1"/>
    <col min="103" max="103" width="3.69921875" style="188" hidden="1" customWidth="1"/>
    <col min="104" max="105" width="3.59765625" style="188" hidden="1" customWidth="1"/>
    <col min="106" max="106" width="4.59765625" style="188" hidden="1" customWidth="1"/>
    <col min="107" max="107" width="10.3984375" style="196" bestFit="1" customWidth="1"/>
    <col min="108" max="108" width="4" style="188" hidden="1" customWidth="1"/>
    <col min="109" max="109" width="3.3984375" style="188" hidden="1" customWidth="1"/>
    <col min="110" max="110" width="2.59765625" style="188" hidden="1" customWidth="1"/>
    <col min="111" max="111" width="4" style="188" hidden="1" customWidth="1"/>
    <col min="112" max="112" width="5" style="188" hidden="1" customWidth="1"/>
    <col min="113" max="113" width="4" style="188" hidden="1" customWidth="1"/>
    <col min="114" max="114" width="5" style="188" hidden="1" customWidth="1"/>
    <col min="115" max="115" width="9.09765625" style="196" customWidth="1"/>
    <col min="116" max="116" width="4.09765625" style="188" hidden="1" customWidth="1"/>
    <col min="117" max="117" width="3.59765625" style="188" hidden="1" customWidth="1"/>
    <col min="118" max="118" width="3" style="188" hidden="1" customWidth="1"/>
    <col min="119" max="119" width="4.09765625" style="188" hidden="1" customWidth="1"/>
    <col min="120" max="122" width="3.59765625" style="188" hidden="1" customWidth="1"/>
    <col min="123" max="123" width="10.3984375" style="196" customWidth="1"/>
    <col min="124" max="124" width="4.8984375" style="37" hidden="1" customWidth="1"/>
    <col min="125" max="126" width="3.59765625" style="37" hidden="1" customWidth="1"/>
    <col min="127" max="127" width="4" style="197" bestFit="1" customWidth="1"/>
    <col min="128" max="128" width="2.5" style="20" customWidth="1"/>
    <col min="129" max="129" width="4.69921875" style="66" hidden="1" customWidth="1"/>
    <col min="130" max="130" width="4.8984375" style="66" hidden="1" customWidth="1"/>
    <col min="131" max="131" width="4.09765625" style="66" hidden="1" customWidth="1"/>
    <col min="132" max="132" width="4.8984375" style="188" hidden="1" customWidth="1"/>
    <col min="133" max="133" width="4.59765625" style="74" hidden="1" customWidth="1"/>
    <col min="134" max="134" width="3.3984375" style="74" hidden="1" customWidth="1"/>
    <col min="135" max="135" width="3.59765625" style="74" hidden="1" customWidth="1"/>
    <col min="136" max="136" width="4.3984375" style="74" hidden="1" customWidth="1"/>
    <col min="137" max="139" width="4" style="74" hidden="1" customWidth="1"/>
    <col min="140" max="140" width="7.59765625" style="196" customWidth="1"/>
    <col min="141" max="141" width="4.59765625" style="74" hidden="1" customWidth="1"/>
    <col min="142" max="142" width="3.3984375" style="74" hidden="1" customWidth="1"/>
    <col min="143" max="143" width="3.59765625" style="74" hidden="1" customWidth="1"/>
    <col min="144" max="144" width="4.3984375" style="74" hidden="1" customWidth="1"/>
    <col min="145" max="146" width="4" style="74" hidden="1" customWidth="1"/>
    <col min="147" max="147" width="3.8984375" style="74" hidden="1" customWidth="1"/>
    <col min="148" max="148" width="10.59765625" style="196" customWidth="1"/>
    <col min="149" max="149" width="4.59765625" style="74" hidden="1" customWidth="1"/>
    <col min="150" max="150" width="3.3984375" style="74" hidden="1" customWidth="1"/>
    <col min="151" max="151" width="3.59765625" style="74" hidden="1" customWidth="1"/>
    <col min="152" max="152" width="4.3984375" style="74" hidden="1" customWidth="1"/>
    <col min="153" max="155" width="4" style="74" hidden="1" customWidth="1"/>
    <col min="156" max="156" width="9.3984375" style="196" customWidth="1"/>
    <col min="157" max="157" width="4" style="74" hidden="1" customWidth="1"/>
    <col min="158" max="159" width="2.59765625" style="74" hidden="1" customWidth="1"/>
    <col min="160" max="163" width="4" style="74" hidden="1" customWidth="1"/>
    <col min="164" max="164" width="11" style="196" bestFit="1" customWidth="1"/>
    <col min="165" max="165" width="4" style="74" hidden="1" customWidth="1"/>
    <col min="166" max="167" width="2.59765625" style="74" hidden="1" customWidth="1"/>
    <col min="168" max="171" width="4" style="74" hidden="1" customWidth="1"/>
    <col min="172" max="172" width="10" style="196" customWidth="1"/>
    <col min="173" max="173" width="4.59765625" style="74" hidden="1" customWidth="1"/>
    <col min="174" max="174" width="3.3984375" style="74" hidden="1" customWidth="1"/>
    <col min="175" max="175" width="3.59765625" style="74" hidden="1" customWidth="1"/>
    <col min="176" max="176" width="4.3984375" style="74" hidden="1" customWidth="1"/>
    <col min="177" max="177" width="3.8984375" style="74" hidden="1" customWidth="1"/>
    <col min="178" max="178" width="4" style="74" hidden="1" customWidth="1"/>
    <col min="179" max="179" width="4.09765625" style="74" hidden="1" customWidth="1"/>
    <col min="180" max="180" width="11" style="196" bestFit="1" customWidth="1"/>
    <col min="181" max="182" width="2.3984375" style="485" customWidth="1"/>
    <col min="183" max="183" width="4.3984375" style="485" bestFit="1" customWidth="1"/>
    <col min="184" max="185" width="5.59765625" style="485" hidden="1" customWidth="1"/>
    <col min="186" max="186" width="4.59765625" style="74" hidden="1" customWidth="1"/>
    <col min="187" max="187" width="3.3984375" style="74" hidden="1" customWidth="1"/>
    <col min="188" max="188" width="3.59765625" style="74" hidden="1" customWidth="1"/>
    <col min="189" max="189" width="4.3984375" style="74" hidden="1" customWidth="1"/>
    <col min="190" max="192" width="3.59765625" style="74" hidden="1" customWidth="1"/>
    <col min="193" max="193" width="7.59765625" style="196" bestFit="1" customWidth="1"/>
    <col min="194" max="194" width="4.59765625" style="74" hidden="1" customWidth="1"/>
    <col min="195" max="195" width="3.3984375" style="74" hidden="1" customWidth="1"/>
    <col min="196" max="196" width="3.59765625" style="74" hidden="1" customWidth="1"/>
    <col min="197" max="197" width="4.3984375" style="74" hidden="1" customWidth="1"/>
    <col min="198" max="200" width="3.59765625" style="74" hidden="1" customWidth="1"/>
    <col min="201" max="201" width="8.59765625" style="196" customWidth="1"/>
    <col min="202" max="202" width="4.59765625" style="74" hidden="1" customWidth="1"/>
    <col min="203" max="203" width="3.3984375" style="74" hidden="1" customWidth="1"/>
    <col min="204" max="204" width="3.59765625" style="74" hidden="1" customWidth="1"/>
    <col min="205" max="205" width="4.3984375" style="74" hidden="1" customWidth="1"/>
    <col min="206" max="208" width="3.59765625" style="74" hidden="1" customWidth="1"/>
    <col min="209" max="209" width="7" style="196" customWidth="1"/>
    <col min="210" max="210" width="4.59765625" style="74" hidden="1" customWidth="1"/>
    <col min="211" max="211" width="3.3984375" style="74" hidden="1" customWidth="1"/>
    <col min="212" max="212" width="3.59765625" style="74" hidden="1" customWidth="1"/>
    <col min="213" max="213" width="4.3984375" style="74" hidden="1" customWidth="1"/>
    <col min="214" max="216" width="3.59765625" style="74" hidden="1" customWidth="1"/>
    <col min="217" max="217" width="5.8984375" style="196" customWidth="1"/>
    <col min="218" max="218" width="4.59765625" style="74" hidden="1" customWidth="1"/>
    <col min="219" max="219" width="3.3984375" style="74" hidden="1" customWidth="1"/>
    <col min="220" max="220" width="3.59765625" style="74" hidden="1" customWidth="1"/>
    <col min="221" max="221" width="4.3984375" style="74" hidden="1" customWidth="1"/>
    <col min="222" max="224" width="3.59765625" style="74" hidden="1" customWidth="1"/>
    <col min="225" max="225" width="7.59765625" style="196" bestFit="1" customWidth="1"/>
    <col min="226" max="228" width="2.5" style="485" customWidth="1"/>
    <col min="229" max="229" width="4.3984375" style="485" bestFit="1" customWidth="1"/>
    <col min="230" max="231" width="4.8984375" style="485" hidden="1" customWidth="1"/>
    <col min="232" max="232" width="3.8984375" style="485" hidden="1" customWidth="1"/>
    <col min="233" max="233" width="5.59765625" style="485" hidden="1" customWidth="1"/>
    <col min="234" max="234" width="3.69921875" style="485" customWidth="1"/>
    <col min="235" max="235" width="3.09765625" style="485" hidden="1" customWidth="1"/>
    <col min="236" max="238" width="4.5" style="485" bestFit="1" customWidth="1"/>
    <col min="239" max="239" width="4" style="486" bestFit="1" customWidth="1"/>
    <col min="240" max="240" width="4" style="485" customWidth="1"/>
    <col min="241" max="241" width="5.3984375" style="613" bestFit="1" customWidth="1"/>
    <col min="242" max="242" width="4.59765625" style="126" customWidth="1"/>
    <col min="243" max="16384" width="5.59765625" style="13" customWidth="1"/>
  </cols>
  <sheetData>
    <row r="1" spans="1:245" ht="18" customHeight="1">
      <c r="A1" s="742" t="s">
        <v>515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  <c r="AM1" s="742"/>
      <c r="AN1" s="742"/>
      <c r="AO1" s="742"/>
      <c r="AP1" s="742"/>
      <c r="AQ1" s="742"/>
      <c r="AR1" s="742"/>
      <c r="AS1" s="742"/>
      <c r="AT1" s="742"/>
      <c r="AU1" s="742"/>
      <c r="AV1" s="742"/>
      <c r="AW1" s="742"/>
      <c r="AX1" s="742"/>
      <c r="AY1" s="742"/>
      <c r="AZ1" s="742"/>
      <c r="BA1" s="742"/>
      <c r="BB1" s="742"/>
      <c r="BC1" s="742"/>
      <c r="BD1" s="742"/>
      <c r="BE1" s="742"/>
      <c r="BF1" s="742"/>
      <c r="BG1" s="742"/>
      <c r="BH1" s="742"/>
      <c r="BI1" s="742"/>
      <c r="BJ1" s="742"/>
      <c r="BK1" s="742"/>
      <c r="BL1" s="742"/>
      <c r="BM1" s="742"/>
      <c r="BN1" s="742"/>
      <c r="BO1" s="742"/>
      <c r="BP1" s="742"/>
      <c r="BQ1" s="742"/>
      <c r="BR1" s="742"/>
      <c r="BS1" s="742"/>
      <c r="BT1" s="742"/>
      <c r="BU1" s="742"/>
      <c r="BV1" s="742"/>
      <c r="BW1" s="742"/>
      <c r="BX1" s="742"/>
      <c r="BY1" s="742"/>
      <c r="BZ1" s="742"/>
      <c r="CA1" s="742"/>
      <c r="CB1" s="742"/>
      <c r="CC1" s="742"/>
      <c r="CD1" s="742"/>
      <c r="CE1" s="742"/>
      <c r="CF1" s="742"/>
      <c r="CG1" s="742"/>
      <c r="CH1" s="742"/>
      <c r="CI1" s="742"/>
      <c r="CJ1" s="742"/>
      <c r="CK1" s="742"/>
      <c r="CL1" s="742"/>
      <c r="CM1" s="742"/>
      <c r="CN1" s="742"/>
      <c r="CO1" s="742"/>
      <c r="CP1" s="742"/>
      <c r="CQ1" s="742"/>
      <c r="CR1" s="742"/>
      <c r="CS1" s="742"/>
      <c r="CT1" s="742"/>
      <c r="CU1" s="742"/>
      <c r="CV1" s="742"/>
      <c r="CW1" s="742"/>
      <c r="CX1" s="742"/>
      <c r="CY1" s="742"/>
      <c r="CZ1" s="742"/>
      <c r="DA1" s="742"/>
      <c r="DB1" s="742"/>
      <c r="DC1" s="742"/>
      <c r="DD1" s="742"/>
      <c r="DE1" s="742"/>
      <c r="DF1" s="742"/>
      <c r="DG1" s="742"/>
      <c r="DH1" s="742"/>
      <c r="DI1" s="742"/>
      <c r="DJ1" s="742"/>
      <c r="DK1" s="742"/>
      <c r="DL1" s="742"/>
      <c r="DM1" s="742"/>
      <c r="DN1" s="742"/>
      <c r="DO1" s="742"/>
      <c r="DP1" s="742"/>
      <c r="DQ1" s="742"/>
      <c r="DR1" s="742"/>
      <c r="DS1" s="742"/>
      <c r="DT1" s="742"/>
      <c r="DU1" s="742"/>
      <c r="DV1" s="742"/>
      <c r="DW1" s="742"/>
      <c r="DX1" s="742"/>
      <c r="DY1" s="742"/>
      <c r="DZ1" s="742"/>
      <c r="EA1" s="742"/>
      <c r="EB1" s="742"/>
      <c r="EC1" s="742"/>
      <c r="ED1" s="742"/>
      <c r="EE1" s="742"/>
      <c r="EF1" s="742"/>
      <c r="EG1" s="742"/>
      <c r="EH1" s="742"/>
      <c r="EI1" s="742"/>
      <c r="EJ1" s="742"/>
      <c r="EK1" s="742"/>
      <c r="EL1" s="742"/>
      <c r="EM1" s="742"/>
      <c r="EN1" s="742"/>
      <c r="EO1" s="742"/>
      <c r="EP1" s="742"/>
      <c r="EQ1" s="742"/>
      <c r="ER1" s="742"/>
      <c r="ES1" s="742"/>
      <c r="ET1" s="742"/>
      <c r="EU1" s="742"/>
      <c r="EV1" s="742"/>
      <c r="EW1" s="742"/>
      <c r="EX1" s="742"/>
      <c r="EY1" s="742"/>
      <c r="EZ1" s="742"/>
      <c r="FA1" s="742"/>
      <c r="FB1" s="742"/>
      <c r="FC1" s="742"/>
      <c r="FD1" s="742"/>
      <c r="FE1" s="742"/>
      <c r="FF1" s="742"/>
      <c r="FG1" s="742"/>
      <c r="FH1" s="742"/>
      <c r="FI1" s="742"/>
      <c r="FJ1" s="742"/>
      <c r="FK1" s="742"/>
      <c r="FL1" s="742"/>
      <c r="FM1" s="742"/>
      <c r="FN1" s="742"/>
      <c r="FO1" s="742"/>
      <c r="FP1" s="742"/>
      <c r="FQ1" s="742"/>
      <c r="FR1" s="742"/>
      <c r="FS1" s="742"/>
      <c r="FT1" s="742"/>
      <c r="FU1" s="742"/>
      <c r="FV1" s="742"/>
      <c r="FW1" s="742"/>
      <c r="FX1" s="742"/>
      <c r="FY1" s="742"/>
      <c r="FZ1" s="742"/>
      <c r="GA1" s="742"/>
      <c r="GB1" s="742"/>
      <c r="GC1" s="742"/>
      <c r="GD1" s="742"/>
      <c r="GE1" s="742"/>
      <c r="GF1" s="742"/>
      <c r="GG1" s="742"/>
      <c r="GH1" s="742"/>
      <c r="GI1" s="742"/>
      <c r="GJ1" s="742"/>
      <c r="GK1" s="742"/>
      <c r="GL1" s="742"/>
      <c r="GM1" s="742"/>
      <c r="GN1" s="742"/>
      <c r="GO1" s="742"/>
      <c r="GP1" s="742"/>
      <c r="GQ1" s="742"/>
      <c r="GR1" s="742"/>
      <c r="GS1" s="742"/>
      <c r="GT1" s="742"/>
      <c r="GU1" s="742"/>
      <c r="GV1" s="742"/>
      <c r="GW1" s="742"/>
      <c r="GX1" s="742"/>
      <c r="GY1" s="742"/>
      <c r="GZ1" s="742"/>
      <c r="HA1" s="742"/>
      <c r="HB1" s="742"/>
      <c r="HC1" s="742"/>
      <c r="HD1" s="742"/>
      <c r="HE1" s="742"/>
      <c r="HF1" s="742"/>
      <c r="HG1" s="742"/>
      <c r="HH1" s="742"/>
      <c r="HI1" s="742"/>
      <c r="HJ1" s="742"/>
      <c r="HK1" s="742"/>
      <c r="HL1" s="742"/>
      <c r="HM1" s="742"/>
      <c r="HN1" s="742"/>
      <c r="HO1" s="742"/>
      <c r="HP1" s="742"/>
      <c r="HQ1" s="742"/>
      <c r="HR1" s="742"/>
      <c r="HS1" s="742"/>
      <c r="HT1" s="742"/>
      <c r="HU1" s="742"/>
      <c r="HV1" s="742"/>
      <c r="HW1" s="742"/>
      <c r="HX1" s="742"/>
      <c r="HY1" s="742"/>
      <c r="HZ1" s="742"/>
      <c r="IA1" s="742"/>
      <c r="IB1" s="742"/>
      <c r="IC1" s="742"/>
      <c r="ID1" s="742"/>
      <c r="IE1" s="742"/>
      <c r="IF1" s="742"/>
      <c r="IG1" s="742"/>
      <c r="IH1" s="743"/>
      <c r="II1" s="743"/>
      <c r="IJ1" s="743"/>
      <c r="IK1" s="743"/>
    </row>
    <row r="2" spans="1:256" s="247" customFormat="1" ht="77.25" customHeight="1">
      <c r="A2" s="124" t="s">
        <v>0</v>
      </c>
      <c r="B2" s="250" t="s">
        <v>255</v>
      </c>
      <c r="C2" s="754" t="s">
        <v>256</v>
      </c>
      <c r="D2" s="755"/>
      <c r="E2" s="747" t="s">
        <v>40</v>
      </c>
      <c r="F2" s="748"/>
      <c r="G2" s="748"/>
      <c r="H2" s="748"/>
      <c r="I2" s="748"/>
      <c r="J2" s="748"/>
      <c r="K2" s="748"/>
      <c r="L2" s="749"/>
      <c r="M2" s="752" t="s">
        <v>231</v>
      </c>
      <c r="N2" s="753"/>
      <c r="O2" s="753"/>
      <c r="P2" s="753"/>
      <c r="Q2" s="753"/>
      <c r="R2" s="753"/>
      <c r="S2" s="753"/>
      <c r="T2" s="753"/>
      <c r="U2" s="751" t="s">
        <v>41</v>
      </c>
      <c r="V2" s="749"/>
      <c r="W2" s="749"/>
      <c r="X2" s="749"/>
      <c r="Y2" s="749"/>
      <c r="Z2" s="749"/>
      <c r="AA2" s="749"/>
      <c r="AB2" s="749"/>
      <c r="AC2" s="751" t="s">
        <v>237</v>
      </c>
      <c r="AD2" s="751"/>
      <c r="AE2" s="751"/>
      <c r="AF2" s="751"/>
      <c r="AG2" s="751"/>
      <c r="AH2" s="751"/>
      <c r="AI2" s="751"/>
      <c r="AJ2" s="751"/>
      <c r="AK2" s="751" t="s">
        <v>254</v>
      </c>
      <c r="AL2" s="751"/>
      <c r="AM2" s="751"/>
      <c r="AN2" s="751"/>
      <c r="AO2" s="751"/>
      <c r="AP2" s="751"/>
      <c r="AQ2" s="751"/>
      <c r="AR2" s="751"/>
      <c r="AS2" s="750" t="s">
        <v>236</v>
      </c>
      <c r="AT2" s="751"/>
      <c r="AU2" s="751"/>
      <c r="AV2" s="751"/>
      <c r="AW2" s="751"/>
      <c r="AX2" s="751"/>
      <c r="AY2" s="751"/>
      <c r="AZ2" s="751"/>
      <c r="BA2" s="462" t="s">
        <v>26</v>
      </c>
      <c r="BB2" s="463" t="s">
        <v>25</v>
      </c>
      <c r="BC2" s="463" t="s">
        <v>27</v>
      </c>
      <c r="BD2" s="750" t="s">
        <v>49</v>
      </c>
      <c r="BE2" s="751"/>
      <c r="BF2" s="751"/>
      <c r="BG2" s="751"/>
      <c r="BH2" s="751"/>
      <c r="BI2" s="751"/>
      <c r="BJ2" s="751"/>
      <c r="BK2" s="751"/>
      <c r="BL2" s="750" t="s">
        <v>257</v>
      </c>
      <c r="BM2" s="750"/>
      <c r="BN2" s="750"/>
      <c r="BO2" s="750"/>
      <c r="BP2" s="750"/>
      <c r="BQ2" s="750"/>
      <c r="BR2" s="750"/>
      <c r="BS2" s="750"/>
      <c r="BT2" s="464"/>
      <c r="BU2" s="464"/>
      <c r="BV2" s="464"/>
      <c r="BW2" s="464"/>
      <c r="BX2" s="750" t="s">
        <v>47</v>
      </c>
      <c r="BY2" s="751"/>
      <c r="BZ2" s="751"/>
      <c r="CA2" s="751"/>
      <c r="CB2" s="751"/>
      <c r="CC2" s="751"/>
      <c r="CD2" s="751"/>
      <c r="CE2" s="751"/>
      <c r="CF2" s="750" t="s">
        <v>33</v>
      </c>
      <c r="CG2" s="751"/>
      <c r="CH2" s="751"/>
      <c r="CI2" s="751"/>
      <c r="CJ2" s="751"/>
      <c r="CK2" s="751"/>
      <c r="CL2" s="751"/>
      <c r="CM2" s="751"/>
      <c r="CN2" s="750" t="s">
        <v>50</v>
      </c>
      <c r="CO2" s="751"/>
      <c r="CP2" s="751"/>
      <c r="CQ2" s="751"/>
      <c r="CR2" s="751"/>
      <c r="CS2" s="751"/>
      <c r="CT2" s="751"/>
      <c r="CU2" s="751"/>
      <c r="CV2" s="750" t="s">
        <v>253</v>
      </c>
      <c r="CW2" s="751"/>
      <c r="CX2" s="751"/>
      <c r="CY2" s="751"/>
      <c r="CZ2" s="751"/>
      <c r="DA2" s="751"/>
      <c r="DB2" s="751"/>
      <c r="DC2" s="751"/>
      <c r="DD2" s="750" t="s">
        <v>48</v>
      </c>
      <c r="DE2" s="751"/>
      <c r="DF2" s="751"/>
      <c r="DG2" s="751"/>
      <c r="DH2" s="751"/>
      <c r="DI2" s="751"/>
      <c r="DJ2" s="751"/>
      <c r="DK2" s="751"/>
      <c r="DL2" s="750" t="s">
        <v>51</v>
      </c>
      <c r="DM2" s="751"/>
      <c r="DN2" s="751"/>
      <c r="DO2" s="751"/>
      <c r="DP2" s="751"/>
      <c r="DQ2" s="751"/>
      <c r="DR2" s="751"/>
      <c r="DS2" s="751"/>
      <c r="DT2" s="751" t="s">
        <v>36</v>
      </c>
      <c r="DU2" s="751"/>
      <c r="DV2" s="751"/>
      <c r="DW2" s="751"/>
      <c r="DX2" s="465" t="s">
        <v>39</v>
      </c>
      <c r="DY2" s="463" t="s">
        <v>34</v>
      </c>
      <c r="DZ2" s="463" t="s">
        <v>252</v>
      </c>
      <c r="EA2" s="463" t="s">
        <v>35</v>
      </c>
      <c r="EB2" s="463" t="s">
        <v>251</v>
      </c>
      <c r="EC2" s="744" t="s">
        <v>373</v>
      </c>
      <c r="ED2" s="746"/>
      <c r="EE2" s="746"/>
      <c r="EF2" s="746"/>
      <c r="EG2" s="746"/>
      <c r="EH2" s="746"/>
      <c r="EI2" s="746"/>
      <c r="EJ2" s="746"/>
      <c r="EK2" s="744" t="s">
        <v>374</v>
      </c>
      <c r="EL2" s="746"/>
      <c r="EM2" s="746"/>
      <c r="EN2" s="746"/>
      <c r="EO2" s="746"/>
      <c r="EP2" s="746"/>
      <c r="EQ2" s="746"/>
      <c r="ER2" s="746"/>
      <c r="ES2" s="744" t="s">
        <v>372</v>
      </c>
      <c r="ET2" s="746"/>
      <c r="EU2" s="746"/>
      <c r="EV2" s="746"/>
      <c r="EW2" s="746"/>
      <c r="EX2" s="746"/>
      <c r="EY2" s="746"/>
      <c r="EZ2" s="746"/>
      <c r="FA2" s="744" t="s">
        <v>350</v>
      </c>
      <c r="FB2" s="746"/>
      <c r="FC2" s="746"/>
      <c r="FD2" s="746"/>
      <c r="FE2" s="746"/>
      <c r="FF2" s="746"/>
      <c r="FG2" s="746"/>
      <c r="FH2" s="746"/>
      <c r="FI2" s="744" t="s">
        <v>351</v>
      </c>
      <c r="FJ2" s="746"/>
      <c r="FK2" s="746"/>
      <c r="FL2" s="746"/>
      <c r="FM2" s="746"/>
      <c r="FN2" s="746"/>
      <c r="FO2" s="746"/>
      <c r="FP2" s="746"/>
      <c r="FQ2" s="744" t="s">
        <v>375</v>
      </c>
      <c r="FR2" s="746"/>
      <c r="FS2" s="746"/>
      <c r="FT2" s="746"/>
      <c r="FU2" s="746"/>
      <c r="FV2" s="746"/>
      <c r="FW2" s="746"/>
      <c r="FX2" s="746"/>
      <c r="FY2" s="465" t="s">
        <v>352</v>
      </c>
      <c r="FZ2" s="540" t="s">
        <v>353</v>
      </c>
      <c r="GA2" s="540" t="s">
        <v>354</v>
      </c>
      <c r="GB2" s="516" t="s">
        <v>355</v>
      </c>
      <c r="GC2" s="516" t="s">
        <v>356</v>
      </c>
      <c r="GD2" s="744" t="s">
        <v>526</v>
      </c>
      <c r="GE2" s="746"/>
      <c r="GF2" s="746"/>
      <c r="GG2" s="746"/>
      <c r="GH2" s="746"/>
      <c r="GI2" s="746"/>
      <c r="GJ2" s="746"/>
      <c r="GK2" s="746"/>
      <c r="GL2" s="744" t="s">
        <v>380</v>
      </c>
      <c r="GM2" s="746"/>
      <c r="GN2" s="746"/>
      <c r="GO2" s="746"/>
      <c r="GP2" s="746"/>
      <c r="GQ2" s="746"/>
      <c r="GR2" s="746"/>
      <c r="GS2" s="746"/>
      <c r="GT2" s="744" t="s">
        <v>412</v>
      </c>
      <c r="GU2" s="745"/>
      <c r="GV2" s="745"/>
      <c r="GW2" s="745"/>
      <c r="GX2" s="745"/>
      <c r="GY2" s="745"/>
      <c r="GZ2" s="745"/>
      <c r="HA2" s="745"/>
      <c r="HB2" s="744" t="s">
        <v>411</v>
      </c>
      <c r="HC2" s="746"/>
      <c r="HD2" s="746"/>
      <c r="HE2" s="746"/>
      <c r="HF2" s="746"/>
      <c r="HG2" s="746"/>
      <c r="HH2" s="746"/>
      <c r="HI2" s="746"/>
      <c r="HJ2" s="744" t="s">
        <v>416</v>
      </c>
      <c r="HK2" s="746"/>
      <c r="HL2" s="746"/>
      <c r="HM2" s="746"/>
      <c r="HN2" s="746"/>
      <c r="HO2" s="746"/>
      <c r="HP2" s="746"/>
      <c r="HQ2" s="746"/>
      <c r="HR2" s="465" t="s">
        <v>357</v>
      </c>
      <c r="HS2" s="465" t="s">
        <v>417</v>
      </c>
      <c r="HT2" s="465" t="s">
        <v>358</v>
      </c>
      <c r="HU2" s="465" t="s">
        <v>359</v>
      </c>
      <c r="HV2" s="534" t="s">
        <v>360</v>
      </c>
      <c r="HW2" s="534" t="s">
        <v>361</v>
      </c>
      <c r="HX2" s="534" t="s">
        <v>362</v>
      </c>
      <c r="HY2" s="534" t="s">
        <v>363</v>
      </c>
      <c r="HZ2" s="463" t="s">
        <v>364</v>
      </c>
      <c r="IA2" s="463" t="s">
        <v>365</v>
      </c>
      <c r="IB2" s="525" t="s">
        <v>366</v>
      </c>
      <c r="IC2" s="525" t="s">
        <v>367</v>
      </c>
      <c r="ID2" s="525" t="s">
        <v>368</v>
      </c>
      <c r="IE2" s="535" t="s">
        <v>369</v>
      </c>
      <c r="IF2" s="525" t="s">
        <v>370</v>
      </c>
      <c r="IG2" s="598" t="s">
        <v>371</v>
      </c>
      <c r="IH2" s="730" t="s">
        <v>537</v>
      </c>
      <c r="II2" s="511"/>
      <c r="IJ2" s="511"/>
      <c r="IK2" s="511"/>
      <c r="IL2" s="511"/>
      <c r="IM2" s="511"/>
      <c r="IN2" s="511"/>
      <c r="IO2" s="511"/>
      <c r="IP2" s="511"/>
      <c r="IQ2" s="511"/>
      <c r="IR2" s="511"/>
      <c r="IS2" s="511"/>
      <c r="IT2" s="511"/>
      <c r="IU2" s="511"/>
      <c r="IV2" s="511"/>
    </row>
    <row r="3" spans="1:256" s="249" customFormat="1" ht="16.5" customHeight="1">
      <c r="A3" s="484"/>
      <c r="B3" s="483"/>
      <c r="C3" s="756"/>
      <c r="D3" s="757"/>
      <c r="E3" s="437">
        <v>45</v>
      </c>
      <c r="F3" s="437"/>
      <c r="G3" s="437"/>
      <c r="H3" s="437"/>
      <c r="I3" s="437"/>
      <c r="J3" s="437"/>
      <c r="K3" s="437"/>
      <c r="L3" s="248">
        <f>E3/15</f>
        <v>3</v>
      </c>
      <c r="M3" s="248">
        <v>30</v>
      </c>
      <c r="N3" s="248"/>
      <c r="O3" s="248"/>
      <c r="P3" s="248"/>
      <c r="Q3" s="479"/>
      <c r="R3" s="479"/>
      <c r="S3" s="479"/>
      <c r="T3" s="248">
        <f>M3/15</f>
        <v>2</v>
      </c>
      <c r="U3" s="248">
        <v>45</v>
      </c>
      <c r="V3" s="248"/>
      <c r="W3" s="248"/>
      <c r="X3" s="248"/>
      <c r="Y3" s="248"/>
      <c r="Z3" s="248"/>
      <c r="AA3" s="248"/>
      <c r="AB3" s="248">
        <f>U3/15</f>
        <v>3</v>
      </c>
      <c r="AC3" s="248">
        <v>60</v>
      </c>
      <c r="AD3" s="248"/>
      <c r="AE3" s="248"/>
      <c r="AF3" s="248"/>
      <c r="AG3" s="248"/>
      <c r="AH3" s="248"/>
      <c r="AI3" s="248"/>
      <c r="AJ3" s="248">
        <f>AC3/15</f>
        <v>4</v>
      </c>
      <c r="AK3" s="248">
        <v>30</v>
      </c>
      <c r="AL3" s="248"/>
      <c r="AM3" s="248"/>
      <c r="AN3" s="248"/>
      <c r="AO3" s="248"/>
      <c r="AP3" s="248"/>
      <c r="AQ3" s="248"/>
      <c r="AR3" s="248">
        <f>AK3/15</f>
        <v>2</v>
      </c>
      <c r="AS3" s="248">
        <v>60</v>
      </c>
      <c r="AT3" s="248"/>
      <c r="AU3" s="248"/>
      <c r="AV3" s="248"/>
      <c r="AW3" s="248"/>
      <c r="AX3" s="248"/>
      <c r="AY3" s="248"/>
      <c r="AZ3" s="248">
        <f>AS3/15</f>
        <v>4</v>
      </c>
      <c r="BA3" s="248">
        <v>1</v>
      </c>
      <c r="BB3" s="480">
        <f>L3+T3+AB3+AJ3+AR3+AZ3+BA3</f>
        <v>19</v>
      </c>
      <c r="BC3" s="480"/>
      <c r="BD3" s="248">
        <v>60</v>
      </c>
      <c r="BE3" s="248"/>
      <c r="BF3" s="248"/>
      <c r="BG3" s="248"/>
      <c r="BH3" s="248"/>
      <c r="BI3" s="248"/>
      <c r="BJ3" s="248"/>
      <c r="BK3" s="248">
        <f>BD3/15</f>
        <v>4</v>
      </c>
      <c r="BL3" s="248">
        <v>45</v>
      </c>
      <c r="BM3" s="248"/>
      <c r="BN3" s="248"/>
      <c r="BO3" s="248"/>
      <c r="BP3" s="248"/>
      <c r="BQ3" s="248"/>
      <c r="BR3" s="248"/>
      <c r="BS3" s="248">
        <v>3</v>
      </c>
      <c r="BT3" s="248"/>
      <c r="BU3" s="248"/>
      <c r="BV3" s="248"/>
      <c r="BW3" s="248">
        <f>BL3/15</f>
        <v>3</v>
      </c>
      <c r="BX3" s="248">
        <v>45</v>
      </c>
      <c r="BY3" s="248"/>
      <c r="BZ3" s="248"/>
      <c r="CA3" s="248"/>
      <c r="CB3" s="248"/>
      <c r="CC3" s="248"/>
      <c r="CD3" s="248"/>
      <c r="CE3" s="248">
        <f>BX3/15</f>
        <v>3</v>
      </c>
      <c r="CF3" s="248">
        <v>30</v>
      </c>
      <c r="CG3" s="248"/>
      <c r="CH3" s="248"/>
      <c r="CI3" s="248"/>
      <c r="CJ3" s="248"/>
      <c r="CK3" s="248"/>
      <c r="CL3" s="248"/>
      <c r="CM3" s="248">
        <f>CF3/15</f>
        <v>2</v>
      </c>
      <c r="CN3" s="248">
        <v>90</v>
      </c>
      <c r="CO3" s="248"/>
      <c r="CP3" s="248"/>
      <c r="CQ3" s="248"/>
      <c r="CR3" s="248"/>
      <c r="CS3" s="248"/>
      <c r="CT3" s="248"/>
      <c r="CU3" s="248">
        <f>CN3/15</f>
        <v>6</v>
      </c>
      <c r="CV3" s="248">
        <v>75</v>
      </c>
      <c r="CW3" s="248"/>
      <c r="CX3" s="248"/>
      <c r="CY3" s="248"/>
      <c r="CZ3" s="248"/>
      <c r="DA3" s="248"/>
      <c r="DB3" s="248"/>
      <c r="DC3" s="248">
        <f>CV3/15</f>
        <v>5</v>
      </c>
      <c r="DD3" s="248">
        <v>30</v>
      </c>
      <c r="DE3" s="248"/>
      <c r="DF3" s="248"/>
      <c r="DG3" s="248"/>
      <c r="DH3" s="248"/>
      <c r="DI3" s="248"/>
      <c r="DJ3" s="248"/>
      <c r="DK3" s="248">
        <f>DD3/15</f>
        <v>2</v>
      </c>
      <c r="DL3" s="248">
        <v>60</v>
      </c>
      <c r="DM3" s="248"/>
      <c r="DN3" s="248"/>
      <c r="DO3" s="248"/>
      <c r="DP3" s="248"/>
      <c r="DQ3" s="248"/>
      <c r="DR3" s="248"/>
      <c r="DS3" s="248">
        <v>2</v>
      </c>
      <c r="DT3" s="248"/>
      <c r="DU3" s="248"/>
      <c r="DV3" s="248"/>
      <c r="DW3" s="248">
        <v>2</v>
      </c>
      <c r="DX3" s="248">
        <v>1</v>
      </c>
      <c r="DY3" s="480">
        <f>DX3+DK3+DC3+CU3+CM3+BW3+BK3+CE3+DW3+DS3</f>
        <v>30</v>
      </c>
      <c r="DZ3" s="480"/>
      <c r="EA3" s="480">
        <f>DY3+BB3</f>
        <v>49</v>
      </c>
      <c r="EB3" s="480">
        <f>EA3+BC3</f>
        <v>49</v>
      </c>
      <c r="EC3" s="527">
        <v>45</v>
      </c>
      <c r="ED3" s="527"/>
      <c r="EE3" s="527"/>
      <c r="EF3" s="527"/>
      <c r="EG3" s="527"/>
      <c r="EH3" s="527"/>
      <c r="EI3" s="527">
        <f>EJ3</f>
        <v>3</v>
      </c>
      <c r="EJ3" s="527">
        <f>EC3/15</f>
        <v>3</v>
      </c>
      <c r="EK3" s="527">
        <v>75</v>
      </c>
      <c r="EL3" s="527"/>
      <c r="EM3" s="527"/>
      <c r="EN3" s="527"/>
      <c r="EO3" s="527"/>
      <c r="EP3" s="527"/>
      <c r="EQ3" s="527">
        <f>ER3</f>
        <v>5</v>
      </c>
      <c r="ER3" s="527">
        <f>EK3/15</f>
        <v>5</v>
      </c>
      <c r="ES3" s="527">
        <v>30</v>
      </c>
      <c r="ET3" s="527"/>
      <c r="EU3" s="527"/>
      <c r="EV3" s="527"/>
      <c r="EW3" s="527"/>
      <c r="EX3" s="527"/>
      <c r="EY3" s="527">
        <f>EZ3</f>
        <v>2</v>
      </c>
      <c r="EZ3" s="527">
        <f>ES3/15</f>
        <v>2</v>
      </c>
      <c r="FA3" s="527">
        <v>45</v>
      </c>
      <c r="FB3" s="527"/>
      <c r="FC3" s="527"/>
      <c r="FD3" s="527"/>
      <c r="FE3" s="527"/>
      <c r="FF3" s="527"/>
      <c r="FG3" s="527">
        <f>FH3</f>
        <v>3</v>
      </c>
      <c r="FH3" s="527">
        <f>FA3/15</f>
        <v>3</v>
      </c>
      <c r="FI3" s="527">
        <v>45</v>
      </c>
      <c r="FJ3" s="527"/>
      <c r="FK3" s="527"/>
      <c r="FL3" s="527"/>
      <c r="FM3" s="527"/>
      <c r="FN3" s="527"/>
      <c r="FO3" s="527">
        <f>FP3</f>
        <v>3</v>
      </c>
      <c r="FP3" s="527">
        <f>FI3/15</f>
        <v>3</v>
      </c>
      <c r="FQ3" s="527">
        <v>45</v>
      </c>
      <c r="FR3" s="527"/>
      <c r="FS3" s="527"/>
      <c r="FT3" s="527"/>
      <c r="FU3" s="527"/>
      <c r="FV3" s="527"/>
      <c r="FW3" s="527">
        <f>FX3</f>
        <v>3</v>
      </c>
      <c r="FX3" s="527">
        <f>FQ3/15</f>
        <v>3</v>
      </c>
      <c r="FY3" s="248">
        <v>1</v>
      </c>
      <c r="FZ3" s="248">
        <v>1</v>
      </c>
      <c r="GA3" s="248">
        <v>5</v>
      </c>
      <c r="GB3" s="517">
        <f>GA3+FZ3+FY3+FW3+FO3+FG3+EY3+EQ3+EI3</f>
        <v>26</v>
      </c>
      <c r="GC3" s="517"/>
      <c r="GD3" s="527">
        <v>45</v>
      </c>
      <c r="GE3" s="527"/>
      <c r="GF3" s="527"/>
      <c r="GG3" s="527"/>
      <c r="GH3" s="527"/>
      <c r="GI3" s="527"/>
      <c r="GJ3" s="527">
        <f>GK3</f>
        <v>3</v>
      </c>
      <c r="GK3" s="527">
        <f>GD3/15</f>
        <v>3</v>
      </c>
      <c r="GL3" s="527">
        <v>30</v>
      </c>
      <c r="GM3" s="527"/>
      <c r="GN3" s="527"/>
      <c r="GO3" s="527"/>
      <c r="GP3" s="527"/>
      <c r="GQ3" s="527"/>
      <c r="GR3" s="527">
        <f>GS3</f>
        <v>2</v>
      </c>
      <c r="GS3" s="527">
        <f>GL3/15</f>
        <v>2</v>
      </c>
      <c r="GT3" s="527">
        <v>30</v>
      </c>
      <c r="GU3" s="527"/>
      <c r="GV3" s="527"/>
      <c r="GW3" s="527"/>
      <c r="GX3" s="527"/>
      <c r="GY3" s="527"/>
      <c r="GZ3" s="527">
        <f>HA3</f>
        <v>2</v>
      </c>
      <c r="HA3" s="527">
        <f>GT3/15</f>
        <v>2</v>
      </c>
      <c r="HB3" s="527">
        <v>45</v>
      </c>
      <c r="HC3" s="527"/>
      <c r="HD3" s="527"/>
      <c r="HE3" s="527"/>
      <c r="HF3" s="527"/>
      <c r="HG3" s="527"/>
      <c r="HH3" s="527">
        <f>HI3</f>
        <v>3</v>
      </c>
      <c r="HI3" s="527">
        <f>HB3/15</f>
        <v>3</v>
      </c>
      <c r="HJ3" s="527">
        <v>30</v>
      </c>
      <c r="HK3" s="527"/>
      <c r="HL3" s="527"/>
      <c r="HM3" s="527"/>
      <c r="HN3" s="527"/>
      <c r="HO3" s="527"/>
      <c r="HP3" s="527">
        <f>HQ3</f>
        <v>2</v>
      </c>
      <c r="HQ3" s="527">
        <f>HJ3/15</f>
        <v>2</v>
      </c>
      <c r="HR3" s="248">
        <v>1</v>
      </c>
      <c r="HS3" s="248">
        <v>1</v>
      </c>
      <c r="HT3" s="248">
        <v>1</v>
      </c>
      <c r="HU3" s="248">
        <v>6</v>
      </c>
      <c r="HV3" s="480">
        <f>HU3+HT3+HS3+HR3+HP3+HH3+GZ3+GJ3+GR3</f>
        <v>21</v>
      </c>
      <c r="HW3" s="480"/>
      <c r="HX3" s="480">
        <f>HV3+GB3</f>
        <v>47</v>
      </c>
      <c r="HY3" s="480"/>
      <c r="HZ3" s="480">
        <f>HX3+EA3</f>
        <v>96</v>
      </c>
      <c r="IA3" s="480"/>
      <c r="IB3" s="248"/>
      <c r="IC3" s="248"/>
      <c r="ID3" s="248"/>
      <c r="IE3" s="479"/>
      <c r="IF3" s="248"/>
      <c r="IG3" s="599"/>
      <c r="IH3" s="731"/>
      <c r="II3" s="512"/>
      <c r="IJ3" s="512"/>
      <c r="IK3" s="512"/>
      <c r="IL3" s="512"/>
      <c r="IM3" s="512"/>
      <c r="IN3" s="512"/>
      <c r="IO3" s="512"/>
      <c r="IP3" s="512"/>
      <c r="IQ3" s="512"/>
      <c r="IR3" s="512"/>
      <c r="IS3" s="512"/>
      <c r="IT3" s="512"/>
      <c r="IU3" s="512"/>
      <c r="IV3" s="512"/>
    </row>
    <row r="4" spans="1:256" s="19" customFormat="1" ht="17.25" customHeight="1">
      <c r="A4" s="18"/>
      <c r="B4" s="72"/>
      <c r="C4" s="481"/>
      <c r="D4" s="482"/>
      <c r="E4" s="438" t="s">
        <v>1</v>
      </c>
      <c r="F4" s="439" t="s">
        <v>20</v>
      </c>
      <c r="G4" s="439" t="s">
        <v>19</v>
      </c>
      <c r="H4" s="440" t="s">
        <v>2</v>
      </c>
      <c r="I4" s="440" t="s">
        <v>4</v>
      </c>
      <c r="J4" s="440" t="s">
        <v>5</v>
      </c>
      <c r="K4" s="441" t="s">
        <v>37</v>
      </c>
      <c r="L4" s="435" t="s">
        <v>6</v>
      </c>
      <c r="M4" s="466" t="s">
        <v>1</v>
      </c>
      <c r="N4" s="466" t="s">
        <v>21</v>
      </c>
      <c r="O4" s="466" t="s">
        <v>3</v>
      </c>
      <c r="P4" s="467" t="s">
        <v>2</v>
      </c>
      <c r="Q4" s="468" t="s">
        <v>4</v>
      </c>
      <c r="R4" s="468" t="s">
        <v>5</v>
      </c>
      <c r="S4" s="469" t="s">
        <v>37</v>
      </c>
      <c r="T4" s="435" t="s">
        <v>6</v>
      </c>
      <c r="U4" s="470" t="s">
        <v>1</v>
      </c>
      <c r="V4" s="466" t="s">
        <v>21</v>
      </c>
      <c r="W4" s="466" t="s">
        <v>3</v>
      </c>
      <c r="X4" s="467" t="s">
        <v>2</v>
      </c>
      <c r="Y4" s="467" t="s">
        <v>4</v>
      </c>
      <c r="Z4" s="467" t="s">
        <v>5</v>
      </c>
      <c r="AA4" s="471" t="s">
        <v>37</v>
      </c>
      <c r="AB4" s="435" t="s">
        <v>6</v>
      </c>
      <c r="AC4" s="470" t="s">
        <v>1</v>
      </c>
      <c r="AD4" s="466" t="s">
        <v>21</v>
      </c>
      <c r="AE4" s="466" t="s">
        <v>3</v>
      </c>
      <c r="AF4" s="467" t="s">
        <v>2</v>
      </c>
      <c r="AG4" s="467" t="s">
        <v>4</v>
      </c>
      <c r="AH4" s="467" t="s">
        <v>5</v>
      </c>
      <c r="AI4" s="471" t="s">
        <v>37</v>
      </c>
      <c r="AJ4" s="435" t="s">
        <v>6</v>
      </c>
      <c r="AK4" s="470" t="s">
        <v>1</v>
      </c>
      <c r="AL4" s="466" t="s">
        <v>21</v>
      </c>
      <c r="AM4" s="466" t="s">
        <v>3</v>
      </c>
      <c r="AN4" s="467" t="s">
        <v>2</v>
      </c>
      <c r="AO4" s="467" t="s">
        <v>4</v>
      </c>
      <c r="AP4" s="467" t="s">
        <v>5</v>
      </c>
      <c r="AQ4" s="471" t="s">
        <v>37</v>
      </c>
      <c r="AR4" s="435" t="s">
        <v>6</v>
      </c>
      <c r="AS4" s="470" t="s">
        <v>1</v>
      </c>
      <c r="AT4" s="466" t="s">
        <v>21</v>
      </c>
      <c r="AU4" s="466" t="s">
        <v>3</v>
      </c>
      <c r="AV4" s="467" t="s">
        <v>2</v>
      </c>
      <c r="AW4" s="467" t="s">
        <v>4</v>
      </c>
      <c r="AX4" s="467" t="s">
        <v>5</v>
      </c>
      <c r="AY4" s="471" t="s">
        <v>37</v>
      </c>
      <c r="AZ4" s="435" t="s">
        <v>6</v>
      </c>
      <c r="BA4" s="472"/>
      <c r="BB4" s="473"/>
      <c r="BC4" s="473"/>
      <c r="BD4" s="470" t="s">
        <v>1</v>
      </c>
      <c r="BE4" s="466" t="s">
        <v>21</v>
      </c>
      <c r="BF4" s="466" t="s">
        <v>3</v>
      </c>
      <c r="BG4" s="467" t="s">
        <v>2</v>
      </c>
      <c r="BH4" s="467" t="s">
        <v>4</v>
      </c>
      <c r="BI4" s="467" t="s">
        <v>5</v>
      </c>
      <c r="BJ4" s="471" t="s">
        <v>37</v>
      </c>
      <c r="BK4" s="435" t="s">
        <v>6</v>
      </c>
      <c r="BL4" s="470" t="s">
        <v>1</v>
      </c>
      <c r="BM4" s="466" t="s">
        <v>21</v>
      </c>
      <c r="BN4" s="466" t="s">
        <v>3</v>
      </c>
      <c r="BO4" s="467" t="s">
        <v>2</v>
      </c>
      <c r="BP4" s="467" t="s">
        <v>4</v>
      </c>
      <c r="BQ4" s="467" t="s">
        <v>5</v>
      </c>
      <c r="BR4" s="471" t="s">
        <v>37</v>
      </c>
      <c r="BS4" s="435" t="s">
        <v>6</v>
      </c>
      <c r="BT4" s="474"/>
      <c r="BU4" s="474"/>
      <c r="BV4" s="475"/>
      <c r="BW4" s="435"/>
      <c r="BX4" s="470" t="s">
        <v>1</v>
      </c>
      <c r="BY4" s="466" t="s">
        <v>21</v>
      </c>
      <c r="BZ4" s="466" t="s">
        <v>3</v>
      </c>
      <c r="CA4" s="467" t="s">
        <v>2</v>
      </c>
      <c r="CB4" s="467" t="s">
        <v>4</v>
      </c>
      <c r="CC4" s="467" t="s">
        <v>5</v>
      </c>
      <c r="CD4" s="471" t="s">
        <v>37</v>
      </c>
      <c r="CE4" s="435" t="s">
        <v>6</v>
      </c>
      <c r="CF4" s="470" t="s">
        <v>1</v>
      </c>
      <c r="CG4" s="466" t="s">
        <v>21</v>
      </c>
      <c r="CH4" s="466" t="s">
        <v>3</v>
      </c>
      <c r="CI4" s="467" t="s">
        <v>2</v>
      </c>
      <c r="CJ4" s="467" t="s">
        <v>4</v>
      </c>
      <c r="CK4" s="467" t="s">
        <v>5</v>
      </c>
      <c r="CL4" s="471" t="s">
        <v>37</v>
      </c>
      <c r="CM4" s="435" t="s">
        <v>6</v>
      </c>
      <c r="CN4" s="470" t="s">
        <v>1</v>
      </c>
      <c r="CO4" s="466" t="s">
        <v>21</v>
      </c>
      <c r="CP4" s="466" t="s">
        <v>3</v>
      </c>
      <c r="CQ4" s="467" t="s">
        <v>2</v>
      </c>
      <c r="CR4" s="467" t="s">
        <v>4</v>
      </c>
      <c r="CS4" s="467" t="s">
        <v>5</v>
      </c>
      <c r="CT4" s="471" t="s">
        <v>37</v>
      </c>
      <c r="CU4" s="435" t="s">
        <v>6</v>
      </c>
      <c r="CV4" s="470" t="s">
        <v>1</v>
      </c>
      <c r="CW4" s="466" t="s">
        <v>21</v>
      </c>
      <c r="CX4" s="466" t="s">
        <v>3</v>
      </c>
      <c r="CY4" s="467" t="s">
        <v>2</v>
      </c>
      <c r="CZ4" s="467" t="s">
        <v>4</v>
      </c>
      <c r="DA4" s="467" t="s">
        <v>5</v>
      </c>
      <c r="DB4" s="471" t="s">
        <v>37</v>
      </c>
      <c r="DC4" s="435" t="s">
        <v>6</v>
      </c>
      <c r="DD4" s="470" t="s">
        <v>1</v>
      </c>
      <c r="DE4" s="466" t="s">
        <v>21</v>
      </c>
      <c r="DF4" s="466" t="s">
        <v>3</v>
      </c>
      <c r="DG4" s="467" t="s">
        <v>2</v>
      </c>
      <c r="DH4" s="467" t="s">
        <v>4</v>
      </c>
      <c r="DI4" s="467" t="s">
        <v>5</v>
      </c>
      <c r="DJ4" s="467" t="s">
        <v>37</v>
      </c>
      <c r="DK4" s="435" t="s">
        <v>6</v>
      </c>
      <c r="DL4" s="470" t="s">
        <v>1</v>
      </c>
      <c r="DM4" s="466" t="s">
        <v>21</v>
      </c>
      <c r="DN4" s="466" t="s">
        <v>3</v>
      </c>
      <c r="DO4" s="467" t="s">
        <v>2</v>
      </c>
      <c r="DP4" s="467" t="s">
        <v>4</v>
      </c>
      <c r="DQ4" s="467" t="s">
        <v>5</v>
      </c>
      <c r="DR4" s="471" t="s">
        <v>37</v>
      </c>
      <c r="DS4" s="435" t="s">
        <v>6</v>
      </c>
      <c r="DT4" s="476" t="s">
        <v>45</v>
      </c>
      <c r="DU4" s="476" t="s">
        <v>46</v>
      </c>
      <c r="DV4" s="476" t="s">
        <v>38</v>
      </c>
      <c r="DW4" s="477" t="s">
        <v>6</v>
      </c>
      <c r="DX4" s="478"/>
      <c r="DY4" s="473"/>
      <c r="DZ4" s="473"/>
      <c r="EA4" s="473"/>
      <c r="EB4" s="473"/>
      <c r="EC4" s="25" t="s">
        <v>1</v>
      </c>
      <c r="ED4" s="24" t="s">
        <v>21</v>
      </c>
      <c r="EE4" s="24" t="s">
        <v>3</v>
      </c>
      <c r="EF4" s="23" t="s">
        <v>2</v>
      </c>
      <c r="EG4" s="23" t="s">
        <v>4</v>
      </c>
      <c r="EH4" s="23" t="s">
        <v>5</v>
      </c>
      <c r="EI4" s="528" t="s">
        <v>37</v>
      </c>
      <c r="EJ4" s="435" t="s">
        <v>6</v>
      </c>
      <c r="EK4" s="25" t="s">
        <v>1</v>
      </c>
      <c r="EL4" s="24" t="s">
        <v>21</v>
      </c>
      <c r="EM4" s="24" t="s">
        <v>3</v>
      </c>
      <c r="EN4" s="23" t="s">
        <v>2</v>
      </c>
      <c r="EO4" s="23" t="s">
        <v>4</v>
      </c>
      <c r="EP4" s="23" t="s">
        <v>5</v>
      </c>
      <c r="EQ4" s="528" t="s">
        <v>37</v>
      </c>
      <c r="ER4" s="435" t="s">
        <v>6</v>
      </c>
      <c r="ES4" s="25" t="s">
        <v>1</v>
      </c>
      <c r="ET4" s="24" t="s">
        <v>21</v>
      </c>
      <c r="EU4" s="24" t="s">
        <v>3</v>
      </c>
      <c r="EV4" s="23" t="s">
        <v>2</v>
      </c>
      <c r="EW4" s="23" t="s">
        <v>4</v>
      </c>
      <c r="EX4" s="23" t="s">
        <v>5</v>
      </c>
      <c r="EY4" s="528" t="s">
        <v>37</v>
      </c>
      <c r="EZ4" s="435" t="s">
        <v>6</v>
      </c>
      <c r="FA4" s="25" t="s">
        <v>1</v>
      </c>
      <c r="FB4" s="24" t="s">
        <v>21</v>
      </c>
      <c r="FC4" s="24" t="s">
        <v>3</v>
      </c>
      <c r="FD4" s="23" t="s">
        <v>2</v>
      </c>
      <c r="FE4" s="23" t="s">
        <v>4</v>
      </c>
      <c r="FF4" s="23" t="s">
        <v>5</v>
      </c>
      <c r="FG4" s="528" t="s">
        <v>37</v>
      </c>
      <c r="FH4" s="435" t="s">
        <v>6</v>
      </c>
      <c r="FI4" s="25" t="s">
        <v>1</v>
      </c>
      <c r="FJ4" s="24" t="s">
        <v>21</v>
      </c>
      <c r="FK4" s="24" t="s">
        <v>3</v>
      </c>
      <c r="FL4" s="23" t="s">
        <v>2</v>
      </c>
      <c r="FM4" s="23" t="s">
        <v>4</v>
      </c>
      <c r="FN4" s="23" t="s">
        <v>5</v>
      </c>
      <c r="FO4" s="528" t="s">
        <v>37</v>
      </c>
      <c r="FP4" s="435" t="s">
        <v>6</v>
      </c>
      <c r="FQ4" s="25" t="s">
        <v>1</v>
      </c>
      <c r="FR4" s="24" t="s">
        <v>21</v>
      </c>
      <c r="FS4" s="24" t="s">
        <v>3</v>
      </c>
      <c r="FT4" s="23" t="s">
        <v>2</v>
      </c>
      <c r="FU4" s="23" t="s">
        <v>4</v>
      </c>
      <c r="FV4" s="23" t="s">
        <v>5</v>
      </c>
      <c r="FW4" s="528" t="s">
        <v>37</v>
      </c>
      <c r="FX4" s="435" t="s">
        <v>6</v>
      </c>
      <c r="FY4" s="537"/>
      <c r="FZ4" s="537"/>
      <c r="GA4" s="537"/>
      <c r="GB4" s="518"/>
      <c r="GC4" s="518"/>
      <c r="GD4" s="25" t="s">
        <v>1</v>
      </c>
      <c r="GE4" s="24" t="s">
        <v>21</v>
      </c>
      <c r="GF4" s="24" t="s">
        <v>3</v>
      </c>
      <c r="GG4" s="23" t="s">
        <v>2</v>
      </c>
      <c r="GH4" s="23" t="s">
        <v>4</v>
      </c>
      <c r="GI4" s="23" t="s">
        <v>5</v>
      </c>
      <c r="GJ4" s="528" t="s">
        <v>37</v>
      </c>
      <c r="GK4" s="435" t="s">
        <v>6</v>
      </c>
      <c r="GL4" s="25" t="s">
        <v>1</v>
      </c>
      <c r="GM4" s="24" t="s">
        <v>21</v>
      </c>
      <c r="GN4" s="24" t="s">
        <v>3</v>
      </c>
      <c r="GO4" s="23" t="s">
        <v>2</v>
      </c>
      <c r="GP4" s="23" t="s">
        <v>4</v>
      </c>
      <c r="GQ4" s="23" t="s">
        <v>5</v>
      </c>
      <c r="GR4" s="528" t="s">
        <v>37</v>
      </c>
      <c r="GS4" s="435" t="s">
        <v>6</v>
      </c>
      <c r="GT4" s="25" t="s">
        <v>1</v>
      </c>
      <c r="GU4" s="24" t="s">
        <v>21</v>
      </c>
      <c r="GV4" s="24" t="s">
        <v>3</v>
      </c>
      <c r="GW4" s="23" t="s">
        <v>2</v>
      </c>
      <c r="GX4" s="23" t="s">
        <v>4</v>
      </c>
      <c r="GY4" s="23" t="s">
        <v>5</v>
      </c>
      <c r="GZ4" s="528" t="s">
        <v>37</v>
      </c>
      <c r="HA4" s="435" t="s">
        <v>6</v>
      </c>
      <c r="HB4" s="25" t="s">
        <v>1</v>
      </c>
      <c r="HC4" s="24" t="s">
        <v>21</v>
      </c>
      <c r="HD4" s="24" t="s">
        <v>3</v>
      </c>
      <c r="HE4" s="23" t="s">
        <v>2</v>
      </c>
      <c r="HF4" s="23" t="s">
        <v>4</v>
      </c>
      <c r="HG4" s="23" t="s">
        <v>5</v>
      </c>
      <c r="HH4" s="528" t="s">
        <v>37</v>
      </c>
      <c r="HI4" s="435" t="s">
        <v>6</v>
      </c>
      <c r="HJ4" s="25" t="s">
        <v>1</v>
      </c>
      <c r="HK4" s="24" t="s">
        <v>21</v>
      </c>
      <c r="HL4" s="24" t="s">
        <v>3</v>
      </c>
      <c r="HM4" s="23" t="s">
        <v>2</v>
      </c>
      <c r="HN4" s="23" t="s">
        <v>4</v>
      </c>
      <c r="HO4" s="23" t="s">
        <v>5</v>
      </c>
      <c r="HP4" s="528" t="s">
        <v>37</v>
      </c>
      <c r="HQ4" s="435" t="s">
        <v>6</v>
      </c>
      <c r="HR4" s="536"/>
      <c r="HS4" s="537"/>
      <c r="HT4" s="537"/>
      <c r="HU4" s="537"/>
      <c r="HV4" s="538"/>
      <c r="HW4" s="538"/>
      <c r="HX4" s="538"/>
      <c r="HY4" s="538"/>
      <c r="HZ4" s="538"/>
      <c r="IA4" s="538"/>
      <c r="IB4" s="537"/>
      <c r="IC4" s="537"/>
      <c r="ID4" s="537"/>
      <c r="IE4" s="539"/>
      <c r="IF4" s="537"/>
      <c r="IG4" s="600"/>
      <c r="IH4" s="601"/>
      <c r="II4" s="513"/>
      <c r="IJ4" s="513"/>
      <c r="IK4" s="513"/>
      <c r="IL4" s="513"/>
      <c r="IM4" s="513"/>
      <c r="IN4" s="513"/>
      <c r="IO4" s="513"/>
      <c r="IP4" s="513"/>
      <c r="IQ4" s="513"/>
      <c r="IR4" s="513"/>
      <c r="IS4" s="513"/>
      <c r="IT4" s="513"/>
      <c r="IU4" s="513"/>
      <c r="IV4" s="513"/>
    </row>
    <row r="5" spans="1:242" s="17" customFormat="1" ht="27" customHeight="1">
      <c r="A5" s="15">
        <v>1</v>
      </c>
      <c r="B5" s="156" t="s">
        <v>62</v>
      </c>
      <c r="C5" s="157" t="s">
        <v>132</v>
      </c>
      <c r="D5" s="158" t="s">
        <v>133</v>
      </c>
      <c r="E5" s="206">
        <v>7.8</v>
      </c>
      <c r="F5" s="202">
        <v>6</v>
      </c>
      <c r="G5" s="202"/>
      <c r="H5" s="203">
        <f aca="true" t="shared" si="0" ref="H5:H31">IF(ISBLANK(G5),F5,F5&amp;"/"&amp;G5)</f>
        <v>6</v>
      </c>
      <c r="I5" s="206">
        <f aca="true" t="shared" si="1" ref="I5:I31">ROUND((E5+F5)/2,1)</f>
        <v>6.9</v>
      </c>
      <c r="J5" s="206" t="str">
        <f aca="true" t="shared" si="2" ref="J5:J31">IF(ISNUMBER(G5),ROUND((E5+G5)/2,1),"-")</f>
        <v>-</v>
      </c>
      <c r="K5" s="442">
        <f aca="true" t="shared" si="3" ref="K5:K20">MAX(I5:J5)</f>
        <v>6.9</v>
      </c>
      <c r="L5" s="206">
        <f aca="true" t="shared" si="4" ref="L5:L20">IF(I5&gt;=5,I5,IF(J5&gt;=5,I5&amp;"/"&amp;J5,I5&amp;"/"&amp;J5))</f>
        <v>6.9</v>
      </c>
      <c r="M5" s="206">
        <v>6.5</v>
      </c>
      <c r="N5" s="202">
        <v>5</v>
      </c>
      <c r="O5" s="202"/>
      <c r="P5" s="203">
        <f aca="true" t="shared" si="5" ref="P5:P31">IF(ISBLANK(O5),N5,N5&amp;"/"&amp;O5)</f>
        <v>5</v>
      </c>
      <c r="Q5" s="206">
        <f aca="true" t="shared" si="6" ref="Q5:Q31">ROUND((M5+N5)/2,1)</f>
        <v>5.8</v>
      </c>
      <c r="R5" s="206" t="str">
        <f aca="true" t="shared" si="7" ref="R5:R31">IF(ISNUMBER(O5),ROUND((M5+O5)/2,1),"-")</f>
        <v>-</v>
      </c>
      <c r="S5" s="442">
        <f aca="true" t="shared" si="8" ref="S5:S20">MAX(Q5:R5)</f>
        <v>5.8</v>
      </c>
      <c r="T5" s="206">
        <f aca="true" t="shared" si="9" ref="T5:T20">IF(Q5&gt;=5,Q5,IF(R5&gt;=5,Q5&amp;"/"&amp;R5,Q5&amp;"/"&amp;R5))</f>
        <v>5.8</v>
      </c>
      <c r="U5" s="206">
        <v>7.3</v>
      </c>
      <c r="V5" s="202">
        <v>2</v>
      </c>
      <c r="W5" s="202">
        <v>8</v>
      </c>
      <c r="X5" s="203" t="str">
        <f aca="true" t="shared" si="10" ref="X5:X31">IF(ISBLANK(W5),V5,V5&amp;"/"&amp;W5)</f>
        <v>2/8</v>
      </c>
      <c r="Y5" s="206">
        <f aca="true" t="shared" si="11" ref="Y5:Y31">ROUND((U5+V5)/2,1)</f>
        <v>4.7</v>
      </c>
      <c r="Z5" s="206">
        <f aca="true" t="shared" si="12" ref="Z5:Z31">IF(ISNUMBER(W5),ROUND((U5+W5)/2,1),"-")</f>
        <v>7.7</v>
      </c>
      <c r="AA5" s="442">
        <f aca="true" t="shared" si="13" ref="AA5:AA29">MAX(Y5:Z5)</f>
        <v>7.7</v>
      </c>
      <c r="AB5" s="206" t="str">
        <f aca="true" t="shared" si="14" ref="AB5:AB29">IF(Y5&gt;=5,Y5,IF(Z5&gt;=5,Y5&amp;"/"&amp;Z5,Y5&amp;"/"&amp;Z5))</f>
        <v>4.7/7.7</v>
      </c>
      <c r="AC5" s="224"/>
      <c r="AD5" s="225"/>
      <c r="AE5" s="225"/>
      <c r="AF5" s="225" t="s">
        <v>228</v>
      </c>
      <c r="AG5" s="224"/>
      <c r="AH5" s="224"/>
      <c r="AI5" s="449">
        <v>5</v>
      </c>
      <c r="AJ5" s="206">
        <v>5</v>
      </c>
      <c r="AK5" s="206">
        <v>9</v>
      </c>
      <c r="AL5" s="202">
        <v>8</v>
      </c>
      <c r="AM5" s="202"/>
      <c r="AN5" s="203">
        <f aca="true" t="shared" si="15" ref="AN5:AN31">IF(ISBLANK(AM5),AL5,AL5&amp;"/"&amp;AM5)</f>
        <v>8</v>
      </c>
      <c r="AO5" s="206">
        <f aca="true" t="shared" si="16" ref="AO5:AO31">ROUND((AK5+AL5)/2,1)</f>
        <v>8.5</v>
      </c>
      <c r="AP5" s="206" t="str">
        <f aca="true" t="shared" si="17" ref="AP5:AP31">IF(ISNUMBER(AM5),ROUND((AK5+AM5)/2,1),"-")</f>
        <v>-</v>
      </c>
      <c r="AQ5" s="442">
        <f aca="true" t="shared" si="18" ref="AQ5:AQ29">MAX(AO5:AP5)</f>
        <v>8.5</v>
      </c>
      <c r="AR5" s="206">
        <f aca="true" t="shared" si="19" ref="AR5:AR29">IF(AO5&gt;=5,AO5,IF(AP5&gt;=5,AO5&amp;"/"&amp;AP5,AO5&amp;"/"&amp;AP5))</f>
        <v>8.5</v>
      </c>
      <c r="AS5" s="206">
        <v>6.7</v>
      </c>
      <c r="AT5" s="202">
        <v>5</v>
      </c>
      <c r="AU5" s="202"/>
      <c r="AV5" s="203">
        <f aca="true" t="shared" si="20" ref="AV5:AV31">IF(ISBLANK(AU5),AT5,AT5&amp;"/"&amp;AU5)</f>
        <v>5</v>
      </c>
      <c r="AW5" s="206">
        <f aca="true" t="shared" si="21" ref="AW5:AW31">ROUND((AS5+AT5)/2,1)</f>
        <v>5.9</v>
      </c>
      <c r="AX5" s="206" t="str">
        <f aca="true" t="shared" si="22" ref="AX5:AX31">IF(ISNUMBER(AU5),ROUND((AS5+AU5)/2,1),"-")</f>
        <v>-</v>
      </c>
      <c r="AY5" s="442">
        <f>MAX(AW5:AX5)</f>
        <v>5.9</v>
      </c>
      <c r="AZ5" s="206">
        <f aca="true" t="shared" si="23" ref="AZ5:AZ29">IF(AW5&gt;=5,AW5,IF(AX5&gt;=5,AW5&amp;"/"&amp;AX5,AW5&amp;"/"&amp;AX5))</f>
        <v>5.9</v>
      </c>
      <c r="BA5" s="431">
        <v>6</v>
      </c>
      <c r="BB5" s="427">
        <f aca="true" t="shared" si="24" ref="BB5:BB29">ROUND((K5*$L$3+S5*$T$3+AA5*$AB$3+AI5*$AJ$3+AQ5*$AR$3+AY5*$AZ$3+BA5*$BA$3)/$BB$3,1)</f>
        <v>6.4</v>
      </c>
      <c r="BC5" s="235" t="str">
        <f aca="true" t="shared" si="25" ref="BC5:BC31">IF(BB5&lt;4,"Kém",IF(BB5&lt;5,"Yếu",IF(BB5&lt;6,"TB",IF(BB5&lt;7,"TBK",IF(BB5&lt;8,"Khá",IF(BB5&lt;9,"Giỏi","XS"))))))</f>
        <v>TBK</v>
      </c>
      <c r="BD5" s="206">
        <v>7.7</v>
      </c>
      <c r="BE5" s="202">
        <v>6</v>
      </c>
      <c r="BF5" s="202"/>
      <c r="BG5" s="203">
        <f aca="true" t="shared" si="26" ref="BG5:BG29">IF(ISBLANK(BF5),BE5,BE5&amp;"/"&amp;BF5)</f>
        <v>6</v>
      </c>
      <c r="BH5" s="206">
        <f aca="true" t="shared" si="27" ref="BH5:BH29">ROUND((BD5+BE5)/2,1)</f>
        <v>6.9</v>
      </c>
      <c r="BI5" s="206" t="str">
        <f aca="true" t="shared" si="28" ref="BI5:BI29">IF(ISNUMBER(BF5),ROUND((BD5+BF5)/2,1),"-")</f>
        <v>-</v>
      </c>
      <c r="BJ5" s="443">
        <f aca="true" t="shared" si="29" ref="BJ5:BJ29">MAX(BH5:BI5)</f>
        <v>6.9</v>
      </c>
      <c r="BK5" s="444">
        <f aca="true" t="shared" si="30" ref="BK5:BK29">IF(BH5&gt;=5,BH5,IF(BI5&gt;=5,BH5&amp;"/"&amp;BI5,BH5&amp;"/"&amp;BI5))</f>
        <v>6.9</v>
      </c>
      <c r="BL5" s="206">
        <v>7.3</v>
      </c>
      <c r="BM5" s="431">
        <v>5</v>
      </c>
      <c r="BN5" s="431"/>
      <c r="BO5" s="203">
        <f aca="true" t="shared" si="31" ref="BO5:BO20">IF(ISBLANK(BN5),BM5,BM5&amp;"/"&amp;BN5)</f>
        <v>5</v>
      </c>
      <c r="BP5" s="206">
        <f aca="true" t="shared" si="32" ref="BP5:BP29">ROUND((BL5+BM5)/2,1)</f>
        <v>6.2</v>
      </c>
      <c r="BQ5" s="206" t="str">
        <f aca="true" t="shared" si="33" ref="BQ5:BQ29">IF(ISNUMBER(BN5),ROUND((BL5+BN5)/2,1),"-")</f>
        <v>-</v>
      </c>
      <c r="BR5" s="443">
        <f aca="true" t="shared" si="34" ref="BR5:BR29">MAX(BP5:BQ5)</f>
        <v>6.2</v>
      </c>
      <c r="BS5" s="444">
        <f aca="true" t="shared" si="35" ref="BS5:BS29">IF(BP5&gt;=5,BP5,IF(BQ5&gt;=5,BP5&amp;"/"&amp;BQ5,BP5&amp;"/"&amp;BQ5))</f>
        <v>6.2</v>
      </c>
      <c r="BT5" s="206"/>
      <c r="BU5" s="206"/>
      <c r="BV5" s="443"/>
      <c r="BW5" s="444"/>
      <c r="BX5" s="206">
        <v>8.5</v>
      </c>
      <c r="BY5" s="202">
        <v>8</v>
      </c>
      <c r="BZ5" s="202"/>
      <c r="CA5" s="203">
        <f aca="true" t="shared" si="36" ref="CA5:CA29">IF(ISBLANK(BZ5),BY5,BY5&amp;"/"&amp;BZ5)</f>
        <v>8</v>
      </c>
      <c r="CB5" s="206">
        <f aca="true" t="shared" si="37" ref="CB5:CB29">ROUND((BX5+BY5)/2,1)</f>
        <v>8.3</v>
      </c>
      <c r="CC5" s="206" t="str">
        <f aca="true" t="shared" si="38" ref="CC5:CC29">IF(ISNUMBER(BZ5),ROUND((BX5+BZ5)/2,1),"-")</f>
        <v>-</v>
      </c>
      <c r="CD5" s="443">
        <f aca="true" t="shared" si="39" ref="CD5:CD29">MAX(CB5:CC5)</f>
        <v>8.3</v>
      </c>
      <c r="CE5" s="444">
        <f aca="true" t="shared" si="40" ref="CE5:CE29">IF(CB5&gt;=5,CB5,IF(CC5&gt;=5,CB5&amp;"/"&amp;CC5,CB5&amp;"/"&amp;CC5))</f>
        <v>8.3</v>
      </c>
      <c r="CF5" s="206">
        <v>6.5</v>
      </c>
      <c r="CG5" s="202">
        <v>6</v>
      </c>
      <c r="CH5" s="202"/>
      <c r="CI5" s="203">
        <f aca="true" t="shared" si="41" ref="CI5:CI29">IF(ISBLANK(CH5),CG5,CG5&amp;"/"&amp;CH5)</f>
        <v>6</v>
      </c>
      <c r="CJ5" s="206">
        <f aca="true" t="shared" si="42" ref="CJ5:CJ29">ROUND((CF5+CG5)/2,1)</f>
        <v>6.3</v>
      </c>
      <c r="CK5" s="206" t="str">
        <f aca="true" t="shared" si="43" ref="CK5:CK29">IF(ISNUMBER(CH5),ROUND((CF5+CH5)/2,1),"-")</f>
        <v>-</v>
      </c>
      <c r="CL5" s="443">
        <f aca="true" t="shared" si="44" ref="CL5:CL29">MAX(CJ5:CK5)</f>
        <v>6.3</v>
      </c>
      <c r="CM5" s="444">
        <f aca="true" t="shared" si="45" ref="CM5:CM29">IF(CJ5&gt;=5,CJ5,IF(CK5&gt;=5,CJ5&amp;"/"&amp;CK5,CJ5&amp;"/"&amp;CK5))</f>
        <v>6.3</v>
      </c>
      <c r="CN5" s="206">
        <v>7.8</v>
      </c>
      <c r="CO5" s="202">
        <v>7</v>
      </c>
      <c r="CP5" s="202"/>
      <c r="CQ5" s="203">
        <f aca="true" t="shared" si="46" ref="CQ5:CQ29">IF(ISBLANK(CP5),CO5,CO5&amp;"/"&amp;CP5)</f>
        <v>7</v>
      </c>
      <c r="CR5" s="206">
        <f aca="true" t="shared" si="47" ref="CR5:CR29">ROUND((CN5+CO5)/2,1)</f>
        <v>7.4</v>
      </c>
      <c r="CS5" s="206" t="str">
        <f aca="true" t="shared" si="48" ref="CS5:CS29">IF(ISNUMBER(CP5),ROUND((CN5+CP5)/2,1),"-")</f>
        <v>-</v>
      </c>
      <c r="CT5" s="443">
        <f aca="true" t="shared" si="49" ref="CT5:CT29">MAX(CR5:CS5)</f>
        <v>7.4</v>
      </c>
      <c r="CU5" s="444">
        <f aca="true" t="shared" si="50" ref="CU5:CU29">IF(CR5&gt;=5,CR5,IF(CS5&gt;=5,CR5&amp;"/"&amp;CS5,CR5&amp;"/"&amp;CS5))</f>
        <v>7.4</v>
      </c>
      <c r="CV5" s="206">
        <v>7</v>
      </c>
      <c r="CW5" s="202">
        <v>7</v>
      </c>
      <c r="CX5" s="202"/>
      <c r="CY5" s="203">
        <f aca="true" t="shared" si="51" ref="CY5:CY29">IF(ISBLANK(CX5),CW5,CW5&amp;"/"&amp;CX5)</f>
        <v>7</v>
      </c>
      <c r="CZ5" s="206">
        <f aca="true" t="shared" si="52" ref="CZ5:CZ29">ROUND((CV5+CW5)/2,1)</f>
        <v>7</v>
      </c>
      <c r="DA5" s="206" t="str">
        <f aca="true" t="shared" si="53" ref="DA5:DA29">IF(ISNUMBER(CX5),ROUND((CV5+CX5)/2,1),"-")</f>
        <v>-</v>
      </c>
      <c r="DB5" s="443">
        <f aca="true" t="shared" si="54" ref="DB5:DB29">MAX(CZ5:DA5)</f>
        <v>7</v>
      </c>
      <c r="DC5" s="444">
        <f aca="true" t="shared" si="55" ref="DC5:DC29">IF(CZ5&gt;=5,CZ5,IF(DA5&gt;=5,CZ5&amp;"/"&amp;DA5,CZ5&amp;"/"&amp;DA5))</f>
        <v>7</v>
      </c>
      <c r="DD5" s="334">
        <v>10</v>
      </c>
      <c r="DE5" s="202">
        <v>9</v>
      </c>
      <c r="DF5" s="202"/>
      <c r="DG5" s="203">
        <f aca="true" t="shared" si="56" ref="DG5:DG29">IF(ISBLANK(DF5),DE5,DE5&amp;"/"&amp;DF5)</f>
        <v>9</v>
      </c>
      <c r="DH5" s="206">
        <f aca="true" t="shared" si="57" ref="DH5:DH29">ROUND((DD5+DE5)/2,1)</f>
        <v>9.5</v>
      </c>
      <c r="DI5" s="206" t="str">
        <f aca="true" t="shared" si="58" ref="DI5:DI29">IF(ISNUMBER(DF5),ROUND((DD5+DF5)/2,1),"-")</f>
        <v>-</v>
      </c>
      <c r="DJ5" s="443">
        <f aca="true" t="shared" si="59" ref="DJ5:DJ21">MAX(DH5:DI5)</f>
        <v>9.5</v>
      </c>
      <c r="DK5" s="444">
        <f aca="true" t="shared" si="60" ref="DK5:DK21">IF(DH5&gt;=5,DH5,IF(DI5&gt;=5,DH5&amp;"/"&amp;DI5,DH5&amp;"/"&amp;DI5))</f>
        <v>9.5</v>
      </c>
      <c r="DL5" s="206">
        <v>7</v>
      </c>
      <c r="DM5" s="202">
        <v>9</v>
      </c>
      <c r="DN5" s="202"/>
      <c r="DO5" s="203">
        <f aca="true" t="shared" si="61" ref="DO5:DO20">IF(ISBLANK(DN5),DM5,DM5&amp;"/"&amp;DN5)</f>
        <v>9</v>
      </c>
      <c r="DP5" s="206">
        <f aca="true" t="shared" si="62" ref="DP5:DP29">ROUND((DL5+DM5)/2,1)</f>
        <v>8</v>
      </c>
      <c r="DQ5" s="206" t="str">
        <f aca="true" t="shared" si="63" ref="DQ5:DQ29">IF(ISNUMBER(DN5),ROUND((DL5+DN5)/2,1),"-")</f>
        <v>-</v>
      </c>
      <c r="DR5" s="443">
        <f aca="true" t="shared" si="64" ref="DR5:DR29">MAX(DP5:DQ5)</f>
        <v>8</v>
      </c>
      <c r="DS5" s="444">
        <f aca="true" t="shared" si="65" ref="DS5:DS29">IF(DP5&gt;=5,DP5,IF(DQ5&gt;=5,DP5&amp;"/"&amp;DQ5,DP5&amp;"/"&amp;DQ5))</f>
        <v>8</v>
      </c>
      <c r="DT5" s="221">
        <v>7</v>
      </c>
      <c r="DU5" s="222">
        <v>5</v>
      </c>
      <c r="DV5" s="222">
        <v>7</v>
      </c>
      <c r="DW5" s="443">
        <f aca="true" t="shared" si="66" ref="DW5:DW19">ROUND(SUM(DT5:DV5)/3,1)</f>
        <v>6.3</v>
      </c>
      <c r="DX5" s="202">
        <v>8</v>
      </c>
      <c r="DY5" s="427">
        <f aca="true" t="shared" si="67" ref="DY5:DY29">ROUND((CL5*$CM$3+CT5*$CU$3+DB5*$DC$3+DJ5*$DK$3+DX5*$DX$3+BJ5*$BK$3+BR5*$BW$3+CD5*$CE$3+DW5*$DW$3+DR5*$DS$3)/$DY$3,1)</f>
        <v>7.3</v>
      </c>
      <c r="DZ5" s="305" t="str">
        <f aca="true" t="shared" si="68" ref="DZ5:DZ20">IF(DY5&lt;4,"Kém",IF(DY5&lt;5,"Yếu",IF(DY5&lt;6,"TB",IF(DY5&lt;7,"TBK",IF(DY5&lt;8,"Khá",IF(DY5&lt;9,"Giỏi","XS"))))))</f>
        <v>Khá</v>
      </c>
      <c r="EA5" s="427">
        <f aca="true" t="shared" si="69" ref="EA5:EA20">ROUND((BB5*$BB$3+DY5*$DY$3)/$EA$3,1)</f>
        <v>7</v>
      </c>
      <c r="EB5" s="305" t="str">
        <f aca="true" t="shared" si="70" ref="EB5:EB20">IF(EA5&lt;4,"Kém",IF(EA5&lt;5,"Yếu",IF(EA5&lt;6,"TB",IF(EA5&lt;7,"TBK",IF(EA5&lt;8,"Khá",IF(EA5&lt;9,"Giỏi","XS"))))))</f>
        <v>Khá</v>
      </c>
      <c r="EC5" s="433">
        <v>7.5</v>
      </c>
      <c r="ED5" s="383">
        <v>7</v>
      </c>
      <c r="EE5" s="383"/>
      <c r="EF5" s="384">
        <f aca="true" t="shared" si="71" ref="EF5:EF21">IF(ISBLANK(EE5),ED5,ED5&amp;"/"&amp;EE5)</f>
        <v>7</v>
      </c>
      <c r="EG5" s="382">
        <f aca="true" t="shared" si="72" ref="EG5:EG21">ROUND((EC5+ED5)/2,1)</f>
        <v>7.3</v>
      </c>
      <c r="EH5" s="382" t="str">
        <f aca="true" t="shared" si="73" ref="EH5:EH21">IF(ISNUMBER(EE5),ROUND((EC5+EE5)/2,1),"-")</f>
        <v>-</v>
      </c>
      <c r="EI5" s="378">
        <f aca="true" t="shared" si="74" ref="EI5:EI21">MAX(EG5:EH5)</f>
        <v>7.3</v>
      </c>
      <c r="EJ5" s="389">
        <f aca="true" t="shared" si="75" ref="EJ5:EJ21">IF(EG5&gt;=5,EG5,IF(EH5&gt;=5,EG5&amp;"/"&amp;EH5,EG5&amp;"/"&amp;EH5))</f>
        <v>7.3</v>
      </c>
      <c r="EK5" s="433">
        <v>7.5</v>
      </c>
      <c r="EL5" s="383">
        <v>6</v>
      </c>
      <c r="EM5" s="383"/>
      <c r="EN5" s="384">
        <f aca="true" t="shared" si="76" ref="EN5:EN21">IF(ISBLANK(EM5),EL5,EL5&amp;"/"&amp;EM5)</f>
        <v>6</v>
      </c>
      <c r="EO5" s="382">
        <f aca="true" t="shared" si="77" ref="EO5:EO21">ROUND((EK5+EL5)/2,1)</f>
        <v>6.8</v>
      </c>
      <c r="EP5" s="382" t="str">
        <f aca="true" t="shared" si="78" ref="EP5:EP21">IF(ISNUMBER(EM5),ROUND((EK5+EM5)/2,1),"-")</f>
        <v>-</v>
      </c>
      <c r="EQ5" s="378">
        <f aca="true" t="shared" si="79" ref="EQ5:EQ20">MAX(EO5:EP5)</f>
        <v>6.8</v>
      </c>
      <c r="ER5" s="389">
        <f aca="true" t="shared" si="80" ref="ER5:ER20">IF(EO5&gt;=5,EO5,IF(EP5&gt;=5,EO5&amp;"/"&amp;EP5,EO5&amp;"/"&amp;EP5))</f>
        <v>6.8</v>
      </c>
      <c r="ES5" s="433">
        <v>8</v>
      </c>
      <c r="ET5" s="383">
        <v>5</v>
      </c>
      <c r="EU5" s="383"/>
      <c r="EV5" s="384">
        <f aca="true" t="shared" si="81" ref="EV5:EV21">IF(ISBLANK(EU5),ET5,ET5&amp;"/"&amp;EU5)</f>
        <v>5</v>
      </c>
      <c r="EW5" s="382">
        <f aca="true" t="shared" si="82" ref="EW5:EW21">ROUND((ES5+ET5)/2,1)</f>
        <v>6.5</v>
      </c>
      <c r="EX5" s="382" t="str">
        <f aca="true" t="shared" si="83" ref="EX5:EX21">IF(ISNUMBER(EU5),ROUND((ES5+EU5)/2,1),"-")</f>
        <v>-</v>
      </c>
      <c r="EY5" s="378">
        <f aca="true" t="shared" si="84" ref="EY5:EY21">MAX(EW5:EX5)</f>
        <v>6.5</v>
      </c>
      <c r="EZ5" s="389">
        <f aca="true" t="shared" si="85" ref="EZ5:EZ21">IF(EW5&gt;=5,EW5,IF(EX5&gt;=5,EW5&amp;"/"&amp;EX5,EW5&amp;"/"&amp;EX5))</f>
        <v>6.5</v>
      </c>
      <c r="FA5" s="433">
        <v>7.5</v>
      </c>
      <c r="FB5" s="383">
        <v>4</v>
      </c>
      <c r="FC5" s="383"/>
      <c r="FD5" s="384">
        <f aca="true" t="shared" si="86" ref="FD5:FD21">IF(ISBLANK(FC5),FB5,FB5&amp;"/"&amp;FC5)</f>
        <v>4</v>
      </c>
      <c r="FE5" s="382">
        <f aca="true" t="shared" si="87" ref="FE5:FE21">ROUND((FA5+FB5)/2,1)</f>
        <v>5.8</v>
      </c>
      <c r="FF5" s="382" t="str">
        <f aca="true" t="shared" si="88" ref="FF5:FF21">IF(ISNUMBER(FC5),ROUND((FA5+FC5)/2,1),"-")</f>
        <v>-</v>
      </c>
      <c r="FG5" s="378">
        <f aca="true" t="shared" si="89" ref="FG5:FG21">MAX(FE5:FF5)</f>
        <v>5.8</v>
      </c>
      <c r="FH5" s="389">
        <f aca="true" t="shared" si="90" ref="FH5:FH21">IF(FE5&gt;=5,FE5,IF(FF5&gt;=5,FE5&amp;"/"&amp;FF5,FE5&amp;"/"&amp;FF5))</f>
        <v>5.8</v>
      </c>
      <c r="FI5" s="433">
        <v>7</v>
      </c>
      <c r="FJ5" s="383">
        <v>6</v>
      </c>
      <c r="FK5" s="383"/>
      <c r="FL5" s="384">
        <f aca="true" t="shared" si="91" ref="FL5:FL21">IF(ISBLANK(FK5),FJ5,FJ5&amp;"/"&amp;FK5)</f>
        <v>6</v>
      </c>
      <c r="FM5" s="382">
        <f aca="true" t="shared" si="92" ref="FM5:FM21">ROUND((FI5+FJ5)/2,1)</f>
        <v>6.5</v>
      </c>
      <c r="FN5" s="382" t="str">
        <f aca="true" t="shared" si="93" ref="FN5:FN21">IF(ISNUMBER(FK5),ROUND((FI5+FK5)/2,1),"-")</f>
        <v>-</v>
      </c>
      <c r="FO5" s="378">
        <f aca="true" t="shared" si="94" ref="FO5:FO21">MAX(FM5:FN5)</f>
        <v>6.5</v>
      </c>
      <c r="FP5" s="389">
        <f aca="true" t="shared" si="95" ref="FP5:FP21">IF(FM5&gt;=5,FM5,IF(FN5&gt;=5,FM5&amp;"/"&amp;FN5,FM5&amp;"/"&amp;FN5))</f>
        <v>6.5</v>
      </c>
      <c r="FQ5" s="433">
        <v>7</v>
      </c>
      <c r="FR5" s="383">
        <v>7</v>
      </c>
      <c r="FS5" s="383"/>
      <c r="FT5" s="384">
        <f aca="true" t="shared" si="96" ref="FT5:FT21">IF(ISBLANK(FS5),FR5,FR5&amp;"/"&amp;FS5)</f>
        <v>7</v>
      </c>
      <c r="FU5" s="382">
        <f aca="true" t="shared" si="97" ref="FU5:FU21">ROUND((FQ5+FR5)/2,1)</f>
        <v>7</v>
      </c>
      <c r="FV5" s="382" t="str">
        <f aca="true" t="shared" si="98" ref="FV5:FV21">IF(ISNUMBER(FS5),ROUND((FQ5+FS5)/2,1),"-")</f>
        <v>-</v>
      </c>
      <c r="FW5" s="378">
        <f aca="true" t="shared" si="99" ref="FW5:FW21">MAX(FU5:FV5)</f>
        <v>7</v>
      </c>
      <c r="FX5" s="389">
        <f aca="true" t="shared" si="100" ref="FX5:FX21">IF(FU5&gt;=5,FU5,IF(FV5&gt;=5,FU5&amp;"/"&amp;FV5,FU5&amp;"/"&amp;FV5))</f>
        <v>7</v>
      </c>
      <c r="FY5" s="496">
        <v>7</v>
      </c>
      <c r="FZ5" s="496">
        <v>7</v>
      </c>
      <c r="GA5" s="501">
        <v>7.6</v>
      </c>
      <c r="GB5" s="500">
        <f aca="true" t="shared" si="101" ref="GB5:GB21">ROUND((EI5*$EI$3+EQ5*$EQ$3+EY5*$EY$3+FG5*$FG$3+FO5*$FO$3+FW5*$FW$3+FY5*$FY$3+FZ5*$FZ$3+GA5*$GA$3)/$GB$3,1)</f>
        <v>6.9</v>
      </c>
      <c r="GC5" s="529" t="str">
        <f aca="true" t="shared" si="102" ref="GC5:GC31">IF(GB5&lt;4,"Kém",IF(GB5&lt;5,"Yếu",IF(GB5&lt;6,"TB",IF(GB5&lt;7,"TBK",IF(GB5&lt;8,"Khá",IF(GB5&lt;9,"Giỏi","XS"))))))</f>
        <v>TBK</v>
      </c>
      <c r="GD5" s="433">
        <v>7.6</v>
      </c>
      <c r="GE5" s="383">
        <v>5</v>
      </c>
      <c r="GF5" s="383"/>
      <c r="GG5" s="384">
        <f aca="true" t="shared" si="103" ref="GG5:GG21">IF(ISBLANK(GF5),GE5,GE5&amp;"/"&amp;GF5)</f>
        <v>5</v>
      </c>
      <c r="GH5" s="382">
        <f aca="true" t="shared" si="104" ref="GH5:GH21">ROUND((GD5+GE5)/2,1)</f>
        <v>6.3</v>
      </c>
      <c r="GI5" s="382" t="str">
        <f aca="true" t="shared" si="105" ref="GI5:GI21">IF(ISNUMBER(GF5),ROUND((GD5+GF5)/2,1),"-")</f>
        <v>-</v>
      </c>
      <c r="GJ5" s="378">
        <f aca="true" t="shared" si="106" ref="GJ5:GJ21">MAX(GH5:GI5)</f>
        <v>6.3</v>
      </c>
      <c r="GK5" s="389">
        <f aca="true" t="shared" si="107" ref="GK5:GK21">IF(GH5&gt;=5,GH5,IF(GI5&gt;=5,GH5&amp;"/"&amp;GI5,GH5&amp;"/"&amp;GI5))</f>
        <v>6.3</v>
      </c>
      <c r="GL5" s="433">
        <v>7</v>
      </c>
      <c r="GM5" s="383">
        <v>6</v>
      </c>
      <c r="GN5" s="383"/>
      <c r="GO5" s="384">
        <f aca="true" t="shared" si="108" ref="GO5:GO21">IF(ISBLANK(GN5),GM5,GM5&amp;"/"&amp;GN5)</f>
        <v>6</v>
      </c>
      <c r="GP5" s="382">
        <f aca="true" t="shared" si="109" ref="GP5:GP21">ROUND((GL5+GM5)/2,1)</f>
        <v>6.5</v>
      </c>
      <c r="GQ5" s="382" t="str">
        <f aca="true" t="shared" si="110" ref="GQ5:GQ21">IF(ISNUMBER(GN5),ROUND((GL5+GN5)/2,1),"-")</f>
        <v>-</v>
      </c>
      <c r="GR5" s="378">
        <f aca="true" t="shared" si="111" ref="GR5:GR21">MAX(GP5:GQ5)</f>
        <v>6.5</v>
      </c>
      <c r="GS5" s="389">
        <f aca="true" t="shared" si="112" ref="GS5:GS21">IF(GP5&gt;=5,GP5,IF(GQ5&gt;=5,GP5&amp;"/"&amp;GQ5,GP5&amp;"/"&amp;GQ5))</f>
        <v>6.5</v>
      </c>
      <c r="GT5" s="433">
        <v>8.5</v>
      </c>
      <c r="GU5" s="383">
        <v>7</v>
      </c>
      <c r="GV5" s="383"/>
      <c r="GW5" s="384">
        <f aca="true" t="shared" si="113" ref="GW5:GW21">IF(ISBLANK(GV5),GU5,GU5&amp;"/"&amp;GV5)</f>
        <v>7</v>
      </c>
      <c r="GX5" s="382">
        <f aca="true" t="shared" si="114" ref="GX5:GX21">ROUND((GT5+GU5)/2,1)</f>
        <v>7.8</v>
      </c>
      <c r="GY5" s="382" t="str">
        <f aca="true" t="shared" si="115" ref="GY5:GY21">IF(ISNUMBER(GV5),ROUND((GT5+GV5)/2,1),"-")</f>
        <v>-</v>
      </c>
      <c r="GZ5" s="378">
        <f aca="true" t="shared" si="116" ref="GZ5:GZ21">MAX(GX5:GY5)</f>
        <v>7.8</v>
      </c>
      <c r="HA5" s="389">
        <f aca="true" t="shared" si="117" ref="HA5:HA21">IF(GX5&gt;=5,GX5,IF(GY5&gt;=5,GX5&amp;"/"&amp;GY5,GX5&amp;"/"&amp;GY5))</f>
        <v>7.8</v>
      </c>
      <c r="HB5" s="433">
        <v>7.5</v>
      </c>
      <c r="HC5" s="383">
        <v>9</v>
      </c>
      <c r="HD5" s="383"/>
      <c r="HE5" s="384">
        <f aca="true" t="shared" si="118" ref="HE5:HE21">IF(ISBLANK(HD5),HC5,HC5&amp;"/"&amp;HD5)</f>
        <v>9</v>
      </c>
      <c r="HF5" s="382">
        <f aca="true" t="shared" si="119" ref="HF5:HF21">ROUND((HB5+HC5)/2,1)</f>
        <v>8.3</v>
      </c>
      <c r="HG5" s="382" t="str">
        <f aca="true" t="shared" si="120" ref="HG5:HG21">IF(ISNUMBER(HD5),ROUND((HB5+HD5)/2,1),"-")</f>
        <v>-</v>
      </c>
      <c r="HH5" s="378">
        <f aca="true" t="shared" si="121" ref="HH5:HH21">MAX(HF5:HG5)</f>
        <v>8.3</v>
      </c>
      <c r="HI5" s="389">
        <f aca="true" t="shared" si="122" ref="HI5:HI21">IF(HF5&gt;=5,HF5,IF(HG5&gt;=5,HF5&amp;"/"&amp;HG5,HF5&amp;"/"&amp;HG5))</f>
        <v>8.3</v>
      </c>
      <c r="HJ5" s="433">
        <v>8</v>
      </c>
      <c r="HK5" s="383">
        <v>8</v>
      </c>
      <c r="HL5" s="383"/>
      <c r="HM5" s="384">
        <f aca="true" t="shared" si="123" ref="HM5:HM21">IF(ISBLANK(HL5),HK5,HK5&amp;"/"&amp;HL5)</f>
        <v>8</v>
      </c>
      <c r="HN5" s="382">
        <f aca="true" t="shared" si="124" ref="HN5:HN21">ROUND((HJ5+HK5)/2,1)</f>
        <v>8</v>
      </c>
      <c r="HO5" s="382" t="str">
        <f aca="true" t="shared" si="125" ref="HO5:HO21">IF(ISNUMBER(HL5),ROUND((HJ5+HL5)/2,1),"-")</f>
        <v>-</v>
      </c>
      <c r="HP5" s="378">
        <f aca="true" t="shared" si="126" ref="HP5:HP21">MAX(HN5:HO5)</f>
        <v>8</v>
      </c>
      <c r="HQ5" s="389">
        <f aca="true" t="shared" si="127" ref="HQ5:HQ21">IF(HN5&gt;=5,HN5,IF(HO5&gt;=5,HN5&amp;"/"&amp;HO5,HN5&amp;"/"&amp;HO5))</f>
        <v>8</v>
      </c>
      <c r="HR5" s="526">
        <v>8</v>
      </c>
      <c r="HS5" s="503">
        <v>7</v>
      </c>
      <c r="HT5" s="503">
        <v>7</v>
      </c>
      <c r="HU5" s="541">
        <v>8</v>
      </c>
      <c r="HV5" s="498">
        <f aca="true" t="shared" si="128" ref="HV5:HV21">ROUND((GR5*$GR$3+GJ5*$GJ$3+GZ5*$GZ$3+HH5*$HH$3+HP5*$HP$3+HR5*$HR$3+HS5*$HS$3+HT5*$HT$3+HU5*$HU$3)/$HV$3,1)</f>
        <v>7.5</v>
      </c>
      <c r="HW5" s="499" t="str">
        <f aca="true" t="shared" si="129" ref="HW5:HW31">IF(HV5&lt;4,"Kém",IF(HV5&lt;5,"Yếu",IF(HV5&lt;6,"TB",IF(HV5&lt;7,"TBK",IF(HV5&lt;8,"Khá",IF(HV5&lt;9,"Giỏi","XS"))))))</f>
        <v>Khá</v>
      </c>
      <c r="HX5" s="500">
        <f aca="true" t="shared" si="130" ref="HX5:HX21">ROUND((HV5*$HV$3+GB5*$GB$3)/$HX$3,1)</f>
        <v>7.2</v>
      </c>
      <c r="HY5" s="497" t="str">
        <f aca="true" t="shared" si="131" ref="HY5:HY31">IF(HX5&lt;4,"Kém",IF(HX5&lt;5,"Yếu",IF(HX5&lt;6,"TB",IF(HX5&lt;7,"TBK",IF(HX5&lt;8,"Khá",IF(HX5&lt;9,"Giỏi","XS"))))))</f>
        <v>Khá</v>
      </c>
      <c r="HZ5" s="387">
        <f aca="true" t="shared" si="132" ref="HZ5:HZ31">ROUND((HX5*$HX$3+EA5*$EA$3)/$HZ$3,1)</f>
        <v>7.1</v>
      </c>
      <c r="IA5" s="594" t="str">
        <f aca="true" t="shared" si="133" ref="IA5:IA31">IF(HZ5&lt;4,"Kém",IF(HZ5&lt;5,"Yếu",IF(HZ5&lt;6,"TB",IF(HZ5&lt;7,"TBK",IF(HZ5&lt;8,"Khá",IF(HZ5&lt;9,"Giỏi","XS"))))))</f>
        <v>Khá</v>
      </c>
      <c r="IB5" s="496">
        <v>7.5</v>
      </c>
      <c r="IC5" s="496">
        <v>8.5</v>
      </c>
      <c r="ID5" s="496">
        <v>7</v>
      </c>
      <c r="IE5" s="501">
        <f>ROUND(SUM(IB5:ID5)/3,1)</f>
        <v>7.7</v>
      </c>
      <c r="IF5" s="387">
        <f aca="true" t="shared" si="134" ref="IF5:IF21">ROUND((HZ5+IE5)/2,1)</f>
        <v>7.4</v>
      </c>
      <c r="IG5" s="601" t="str">
        <f aca="true" t="shared" si="135" ref="IG5:IG31">IF(IF5&lt;4,"Kém",IF(IF5&lt;5,"Yếu",IF(IF5&lt;6,"TB",IF(IF5&lt;7,"TBK",IF(IF5&lt;8,"Khá",IF(IF5&lt;9,"Giỏi","XS"))))))</f>
        <v>Khá</v>
      </c>
      <c r="IH5" s="601"/>
    </row>
    <row r="6" spans="1:242" s="17" customFormat="1" ht="27" customHeight="1">
      <c r="A6" s="15">
        <f aca="true" t="shared" si="136" ref="A6:A56">A5+1</f>
        <v>2</v>
      </c>
      <c r="B6" s="156" t="s">
        <v>63</v>
      </c>
      <c r="C6" s="157" t="s">
        <v>218</v>
      </c>
      <c r="D6" s="158" t="s">
        <v>53</v>
      </c>
      <c r="E6" s="206">
        <v>7.8</v>
      </c>
      <c r="F6" s="202">
        <v>5</v>
      </c>
      <c r="G6" s="202"/>
      <c r="H6" s="203">
        <f t="shared" si="0"/>
        <v>5</v>
      </c>
      <c r="I6" s="206">
        <f t="shared" si="1"/>
        <v>6.4</v>
      </c>
      <c r="J6" s="206" t="str">
        <f t="shared" si="2"/>
        <v>-</v>
      </c>
      <c r="K6" s="442">
        <f t="shared" si="3"/>
        <v>6.4</v>
      </c>
      <c r="L6" s="206">
        <f t="shared" si="4"/>
        <v>6.4</v>
      </c>
      <c r="M6" s="206">
        <v>7.5</v>
      </c>
      <c r="N6" s="202">
        <v>0</v>
      </c>
      <c r="O6" s="202">
        <v>2</v>
      </c>
      <c r="P6" s="203" t="str">
        <f t="shared" si="5"/>
        <v>0/2</v>
      </c>
      <c r="Q6" s="206">
        <f t="shared" si="6"/>
        <v>3.8</v>
      </c>
      <c r="R6" s="206">
        <f t="shared" si="7"/>
        <v>4.8</v>
      </c>
      <c r="S6" s="442">
        <v>6.5</v>
      </c>
      <c r="T6" s="443" t="s">
        <v>260</v>
      </c>
      <c r="U6" s="206">
        <v>5.3</v>
      </c>
      <c r="V6" s="202">
        <v>2</v>
      </c>
      <c r="W6" s="202">
        <v>4</v>
      </c>
      <c r="X6" s="203" t="str">
        <f t="shared" si="10"/>
        <v>2/4</v>
      </c>
      <c r="Y6" s="206">
        <f t="shared" si="11"/>
        <v>3.7</v>
      </c>
      <c r="Z6" s="206">
        <f t="shared" si="12"/>
        <v>4.7</v>
      </c>
      <c r="AA6" s="442">
        <v>6.5</v>
      </c>
      <c r="AB6" s="443" t="s">
        <v>376</v>
      </c>
      <c r="AC6" s="224"/>
      <c r="AD6" s="225"/>
      <c r="AE6" s="225"/>
      <c r="AF6" s="225" t="s">
        <v>228</v>
      </c>
      <c r="AG6" s="224"/>
      <c r="AH6" s="224"/>
      <c r="AI6" s="449">
        <v>5</v>
      </c>
      <c r="AJ6" s="206">
        <v>5</v>
      </c>
      <c r="AK6" s="206">
        <v>4.5</v>
      </c>
      <c r="AL6" s="202">
        <v>5</v>
      </c>
      <c r="AM6" s="202">
        <v>8</v>
      </c>
      <c r="AN6" s="203" t="str">
        <f t="shared" si="15"/>
        <v>5/8</v>
      </c>
      <c r="AO6" s="206">
        <f t="shared" si="16"/>
        <v>4.8</v>
      </c>
      <c r="AP6" s="206">
        <f t="shared" si="17"/>
        <v>6.3</v>
      </c>
      <c r="AQ6" s="442">
        <f t="shared" si="18"/>
        <v>6.3</v>
      </c>
      <c r="AR6" s="206" t="str">
        <f t="shared" si="19"/>
        <v>4.8/6.3</v>
      </c>
      <c r="AS6" s="206">
        <v>4.3</v>
      </c>
      <c r="AT6" s="202">
        <v>2</v>
      </c>
      <c r="AU6" s="202">
        <v>2</v>
      </c>
      <c r="AV6" s="203" t="str">
        <f t="shared" si="20"/>
        <v>2/2</v>
      </c>
      <c r="AW6" s="206">
        <f t="shared" si="21"/>
        <v>3.2</v>
      </c>
      <c r="AX6" s="206">
        <f t="shared" si="22"/>
        <v>3.2</v>
      </c>
      <c r="AY6" s="442">
        <v>8</v>
      </c>
      <c r="AZ6" s="443" t="s">
        <v>281</v>
      </c>
      <c r="BA6" s="431">
        <v>5</v>
      </c>
      <c r="BB6" s="427">
        <f t="shared" si="24"/>
        <v>6.4</v>
      </c>
      <c r="BC6" s="235" t="str">
        <f t="shared" si="25"/>
        <v>TBK</v>
      </c>
      <c r="BD6" s="206">
        <v>6.7</v>
      </c>
      <c r="BE6" s="202">
        <v>6</v>
      </c>
      <c r="BF6" s="202"/>
      <c r="BG6" s="203">
        <f t="shared" si="26"/>
        <v>6</v>
      </c>
      <c r="BH6" s="206">
        <f t="shared" si="27"/>
        <v>6.4</v>
      </c>
      <c r="BI6" s="206" t="str">
        <f t="shared" si="28"/>
        <v>-</v>
      </c>
      <c r="BJ6" s="443">
        <f t="shared" si="29"/>
        <v>6.4</v>
      </c>
      <c r="BK6" s="444">
        <f t="shared" si="30"/>
        <v>6.4</v>
      </c>
      <c r="BL6" s="206">
        <v>7</v>
      </c>
      <c r="BM6" s="431">
        <v>6</v>
      </c>
      <c r="BN6" s="431"/>
      <c r="BO6" s="203">
        <f t="shared" si="31"/>
        <v>6</v>
      </c>
      <c r="BP6" s="206">
        <f t="shared" si="32"/>
        <v>6.5</v>
      </c>
      <c r="BQ6" s="206" t="str">
        <f t="shared" si="33"/>
        <v>-</v>
      </c>
      <c r="BR6" s="443">
        <f t="shared" si="34"/>
        <v>6.5</v>
      </c>
      <c r="BS6" s="444">
        <f t="shared" si="35"/>
        <v>6.5</v>
      </c>
      <c r="BT6" s="206"/>
      <c r="BU6" s="206"/>
      <c r="BV6" s="443"/>
      <c r="BW6" s="444"/>
      <c r="BX6" s="206">
        <v>7</v>
      </c>
      <c r="BY6" s="202">
        <v>3</v>
      </c>
      <c r="BZ6" s="202"/>
      <c r="CA6" s="203">
        <f t="shared" si="36"/>
        <v>3</v>
      </c>
      <c r="CB6" s="206">
        <f t="shared" si="37"/>
        <v>5</v>
      </c>
      <c r="CC6" s="206" t="str">
        <f t="shared" si="38"/>
        <v>-</v>
      </c>
      <c r="CD6" s="443">
        <f t="shared" si="39"/>
        <v>5</v>
      </c>
      <c r="CE6" s="444">
        <f t="shared" si="40"/>
        <v>5</v>
      </c>
      <c r="CF6" s="206">
        <v>7</v>
      </c>
      <c r="CG6" s="202">
        <v>5</v>
      </c>
      <c r="CH6" s="202"/>
      <c r="CI6" s="203">
        <f t="shared" si="41"/>
        <v>5</v>
      </c>
      <c r="CJ6" s="206">
        <f t="shared" si="42"/>
        <v>6</v>
      </c>
      <c r="CK6" s="206" t="str">
        <f t="shared" si="43"/>
        <v>-</v>
      </c>
      <c r="CL6" s="443">
        <f t="shared" si="44"/>
        <v>6</v>
      </c>
      <c r="CM6" s="444">
        <f t="shared" si="45"/>
        <v>6</v>
      </c>
      <c r="CN6" s="206">
        <v>8</v>
      </c>
      <c r="CO6" s="202">
        <v>5</v>
      </c>
      <c r="CP6" s="202"/>
      <c r="CQ6" s="203">
        <f t="shared" si="46"/>
        <v>5</v>
      </c>
      <c r="CR6" s="206">
        <f t="shared" si="47"/>
        <v>6.5</v>
      </c>
      <c r="CS6" s="206" t="str">
        <f t="shared" si="48"/>
        <v>-</v>
      </c>
      <c r="CT6" s="443">
        <f t="shared" si="49"/>
        <v>6.5</v>
      </c>
      <c r="CU6" s="444">
        <f t="shared" si="50"/>
        <v>6.5</v>
      </c>
      <c r="CV6" s="206">
        <v>6.7</v>
      </c>
      <c r="CW6" s="202">
        <v>6</v>
      </c>
      <c r="CX6" s="202"/>
      <c r="CY6" s="203">
        <f t="shared" si="51"/>
        <v>6</v>
      </c>
      <c r="CZ6" s="206">
        <f t="shared" si="52"/>
        <v>6.4</v>
      </c>
      <c r="DA6" s="206" t="str">
        <f t="shared" si="53"/>
        <v>-</v>
      </c>
      <c r="DB6" s="443">
        <f t="shared" si="54"/>
        <v>6.4</v>
      </c>
      <c r="DC6" s="444">
        <f t="shared" si="55"/>
        <v>6.4</v>
      </c>
      <c r="DD6" s="206">
        <v>6</v>
      </c>
      <c r="DE6" s="202">
        <v>5</v>
      </c>
      <c r="DF6" s="202"/>
      <c r="DG6" s="203">
        <f t="shared" si="56"/>
        <v>5</v>
      </c>
      <c r="DH6" s="206">
        <f t="shared" si="57"/>
        <v>5.5</v>
      </c>
      <c r="DI6" s="206" t="str">
        <f t="shared" si="58"/>
        <v>-</v>
      </c>
      <c r="DJ6" s="443">
        <f t="shared" si="59"/>
        <v>5.5</v>
      </c>
      <c r="DK6" s="444">
        <f t="shared" si="60"/>
        <v>5.5</v>
      </c>
      <c r="DL6" s="206">
        <v>8</v>
      </c>
      <c r="DM6" s="202">
        <v>8</v>
      </c>
      <c r="DN6" s="202"/>
      <c r="DO6" s="203">
        <f t="shared" si="61"/>
        <v>8</v>
      </c>
      <c r="DP6" s="206">
        <f t="shared" si="62"/>
        <v>8</v>
      </c>
      <c r="DQ6" s="206" t="str">
        <f t="shared" si="63"/>
        <v>-</v>
      </c>
      <c r="DR6" s="443">
        <f t="shared" si="64"/>
        <v>8</v>
      </c>
      <c r="DS6" s="444">
        <f t="shared" si="65"/>
        <v>8</v>
      </c>
      <c r="DT6" s="221">
        <v>6</v>
      </c>
      <c r="DU6" s="222">
        <v>7</v>
      </c>
      <c r="DV6" s="222">
        <v>8</v>
      </c>
      <c r="DW6" s="443">
        <f t="shared" si="66"/>
        <v>7</v>
      </c>
      <c r="DX6" s="202">
        <v>6</v>
      </c>
      <c r="DY6" s="427">
        <f t="shared" si="67"/>
        <v>6.3</v>
      </c>
      <c r="DZ6" s="305" t="str">
        <f t="shared" si="68"/>
        <v>TBK</v>
      </c>
      <c r="EA6" s="427">
        <f t="shared" si="69"/>
        <v>6.3</v>
      </c>
      <c r="EB6" s="305" t="str">
        <f t="shared" si="70"/>
        <v>TBK</v>
      </c>
      <c r="EC6" s="433">
        <v>8</v>
      </c>
      <c r="ED6" s="383">
        <v>6</v>
      </c>
      <c r="EE6" s="383"/>
      <c r="EF6" s="384">
        <f t="shared" si="71"/>
        <v>6</v>
      </c>
      <c r="EG6" s="382">
        <f t="shared" si="72"/>
        <v>7</v>
      </c>
      <c r="EH6" s="382" t="str">
        <f t="shared" si="73"/>
        <v>-</v>
      </c>
      <c r="EI6" s="378">
        <f t="shared" si="74"/>
        <v>7</v>
      </c>
      <c r="EJ6" s="389">
        <f t="shared" si="75"/>
        <v>7</v>
      </c>
      <c r="EK6" s="433">
        <v>7.5</v>
      </c>
      <c r="EL6" s="383">
        <v>6</v>
      </c>
      <c r="EM6" s="383"/>
      <c r="EN6" s="384">
        <f t="shared" si="76"/>
        <v>6</v>
      </c>
      <c r="EO6" s="382">
        <f t="shared" si="77"/>
        <v>6.8</v>
      </c>
      <c r="EP6" s="382" t="str">
        <f t="shared" si="78"/>
        <v>-</v>
      </c>
      <c r="EQ6" s="378">
        <f t="shared" si="79"/>
        <v>6.8</v>
      </c>
      <c r="ER6" s="389">
        <f t="shared" si="80"/>
        <v>6.8</v>
      </c>
      <c r="ES6" s="433">
        <v>8</v>
      </c>
      <c r="ET6" s="383">
        <v>3</v>
      </c>
      <c r="EU6" s="383"/>
      <c r="EV6" s="384">
        <f t="shared" si="81"/>
        <v>3</v>
      </c>
      <c r="EW6" s="382">
        <f t="shared" si="82"/>
        <v>5.5</v>
      </c>
      <c r="EX6" s="382" t="str">
        <f t="shared" si="83"/>
        <v>-</v>
      </c>
      <c r="EY6" s="378">
        <f t="shared" si="84"/>
        <v>5.5</v>
      </c>
      <c r="EZ6" s="389">
        <f t="shared" si="85"/>
        <v>5.5</v>
      </c>
      <c r="FA6" s="433">
        <v>7</v>
      </c>
      <c r="FB6" s="383">
        <v>6</v>
      </c>
      <c r="FC6" s="383"/>
      <c r="FD6" s="384">
        <f t="shared" si="86"/>
        <v>6</v>
      </c>
      <c r="FE6" s="382">
        <f t="shared" si="87"/>
        <v>6.5</v>
      </c>
      <c r="FF6" s="382" t="str">
        <f t="shared" si="88"/>
        <v>-</v>
      </c>
      <c r="FG6" s="378">
        <f t="shared" si="89"/>
        <v>6.5</v>
      </c>
      <c r="FH6" s="389">
        <f t="shared" si="90"/>
        <v>6.5</v>
      </c>
      <c r="FI6" s="433">
        <v>6.67</v>
      </c>
      <c r="FJ6" s="383">
        <v>5</v>
      </c>
      <c r="FK6" s="383"/>
      <c r="FL6" s="384">
        <f t="shared" si="91"/>
        <v>5</v>
      </c>
      <c r="FM6" s="382">
        <f t="shared" si="92"/>
        <v>5.8</v>
      </c>
      <c r="FN6" s="382" t="str">
        <f t="shared" si="93"/>
        <v>-</v>
      </c>
      <c r="FO6" s="378">
        <f t="shared" si="94"/>
        <v>5.8</v>
      </c>
      <c r="FP6" s="389">
        <f t="shared" si="95"/>
        <v>5.8</v>
      </c>
      <c r="FQ6" s="433">
        <v>6</v>
      </c>
      <c r="FR6" s="383">
        <v>5</v>
      </c>
      <c r="FS6" s="383"/>
      <c r="FT6" s="384">
        <f t="shared" si="96"/>
        <v>5</v>
      </c>
      <c r="FU6" s="382">
        <f t="shared" si="97"/>
        <v>5.5</v>
      </c>
      <c r="FV6" s="382" t="str">
        <f t="shared" si="98"/>
        <v>-</v>
      </c>
      <c r="FW6" s="378">
        <f t="shared" si="99"/>
        <v>5.5</v>
      </c>
      <c r="FX6" s="389">
        <f t="shared" si="100"/>
        <v>5.5</v>
      </c>
      <c r="FY6" s="496">
        <v>5</v>
      </c>
      <c r="FZ6" s="496">
        <v>5</v>
      </c>
      <c r="GA6" s="501">
        <v>6.6</v>
      </c>
      <c r="GB6" s="500">
        <f t="shared" si="101"/>
        <v>6.2</v>
      </c>
      <c r="GC6" s="529" t="str">
        <f t="shared" si="102"/>
        <v>TBK</v>
      </c>
      <c r="GD6" s="433">
        <v>7.3</v>
      </c>
      <c r="GE6" s="383">
        <v>3</v>
      </c>
      <c r="GF6" s="383"/>
      <c r="GG6" s="384">
        <f t="shared" si="103"/>
        <v>3</v>
      </c>
      <c r="GH6" s="382">
        <f t="shared" si="104"/>
        <v>5.2</v>
      </c>
      <c r="GI6" s="382" t="str">
        <f t="shared" si="105"/>
        <v>-</v>
      </c>
      <c r="GJ6" s="378">
        <f t="shared" si="106"/>
        <v>5.2</v>
      </c>
      <c r="GK6" s="389">
        <f t="shared" si="107"/>
        <v>5.2</v>
      </c>
      <c r="GL6" s="433">
        <v>7</v>
      </c>
      <c r="GM6" s="383">
        <v>8</v>
      </c>
      <c r="GN6" s="383"/>
      <c r="GO6" s="384">
        <f t="shared" si="108"/>
        <v>8</v>
      </c>
      <c r="GP6" s="382">
        <f t="shared" si="109"/>
        <v>7.5</v>
      </c>
      <c r="GQ6" s="382" t="str">
        <f t="shared" si="110"/>
        <v>-</v>
      </c>
      <c r="GR6" s="378">
        <f t="shared" si="111"/>
        <v>7.5</v>
      </c>
      <c r="GS6" s="389">
        <f t="shared" si="112"/>
        <v>7.5</v>
      </c>
      <c r="GT6" s="433">
        <v>7</v>
      </c>
      <c r="GU6" s="383">
        <v>7</v>
      </c>
      <c r="GV6" s="383"/>
      <c r="GW6" s="384">
        <f t="shared" si="113"/>
        <v>7</v>
      </c>
      <c r="GX6" s="382">
        <f t="shared" si="114"/>
        <v>7</v>
      </c>
      <c r="GY6" s="382" t="str">
        <f t="shared" si="115"/>
        <v>-</v>
      </c>
      <c r="GZ6" s="378">
        <f t="shared" si="116"/>
        <v>7</v>
      </c>
      <c r="HA6" s="389">
        <f t="shared" si="117"/>
        <v>7</v>
      </c>
      <c r="HB6" s="433">
        <v>8</v>
      </c>
      <c r="HC6" s="383">
        <v>4</v>
      </c>
      <c r="HD6" s="383"/>
      <c r="HE6" s="384">
        <f t="shared" si="118"/>
        <v>4</v>
      </c>
      <c r="HF6" s="382">
        <f t="shared" si="119"/>
        <v>6</v>
      </c>
      <c r="HG6" s="382" t="str">
        <f t="shared" si="120"/>
        <v>-</v>
      </c>
      <c r="HH6" s="378">
        <f t="shared" si="121"/>
        <v>6</v>
      </c>
      <c r="HI6" s="389">
        <f t="shared" si="122"/>
        <v>6</v>
      </c>
      <c r="HJ6" s="433">
        <v>6.5</v>
      </c>
      <c r="HK6" s="383">
        <v>6</v>
      </c>
      <c r="HL6" s="383"/>
      <c r="HM6" s="384">
        <f t="shared" si="123"/>
        <v>6</v>
      </c>
      <c r="HN6" s="382">
        <f t="shared" si="124"/>
        <v>6.3</v>
      </c>
      <c r="HO6" s="382" t="str">
        <f t="shared" si="125"/>
        <v>-</v>
      </c>
      <c r="HP6" s="378">
        <f t="shared" si="126"/>
        <v>6.3</v>
      </c>
      <c r="HQ6" s="389">
        <f t="shared" si="127"/>
        <v>6.3</v>
      </c>
      <c r="HR6" s="526">
        <v>8</v>
      </c>
      <c r="HS6" s="503">
        <v>8</v>
      </c>
      <c r="HT6" s="503">
        <v>7</v>
      </c>
      <c r="HU6" s="541">
        <v>7.3</v>
      </c>
      <c r="HV6" s="498">
        <f t="shared" si="128"/>
        <v>6.8</v>
      </c>
      <c r="HW6" s="499" t="str">
        <f t="shared" si="129"/>
        <v>TBK</v>
      </c>
      <c r="HX6" s="500">
        <f t="shared" si="130"/>
        <v>6.5</v>
      </c>
      <c r="HY6" s="497" t="str">
        <f t="shared" si="131"/>
        <v>TBK</v>
      </c>
      <c r="HZ6" s="387">
        <f t="shared" si="132"/>
        <v>6.4</v>
      </c>
      <c r="IA6" s="594" t="str">
        <f t="shared" si="133"/>
        <v>TBK</v>
      </c>
      <c r="IB6" s="496">
        <v>5</v>
      </c>
      <c r="IC6" s="496">
        <v>5</v>
      </c>
      <c r="ID6" s="496">
        <v>6.5</v>
      </c>
      <c r="IE6" s="501">
        <f>ROUND(SUM(IB6:ID6)/3,1)</f>
        <v>5.5</v>
      </c>
      <c r="IF6" s="387">
        <f t="shared" si="134"/>
        <v>6</v>
      </c>
      <c r="IG6" s="601" t="str">
        <f t="shared" si="135"/>
        <v>TBK</v>
      </c>
      <c r="IH6" s="601"/>
    </row>
    <row r="7" spans="1:242" s="17" customFormat="1" ht="27" customHeight="1">
      <c r="A7" s="15">
        <f t="shared" si="136"/>
        <v>3</v>
      </c>
      <c r="B7" s="156" t="s">
        <v>64</v>
      </c>
      <c r="C7" s="157" t="s">
        <v>134</v>
      </c>
      <c r="D7" s="158" t="s">
        <v>219</v>
      </c>
      <c r="E7" s="206">
        <v>6.8</v>
      </c>
      <c r="F7" s="202">
        <v>8</v>
      </c>
      <c r="G7" s="202"/>
      <c r="H7" s="203">
        <f t="shared" si="0"/>
        <v>8</v>
      </c>
      <c r="I7" s="206">
        <f t="shared" si="1"/>
        <v>7.4</v>
      </c>
      <c r="J7" s="206" t="str">
        <f t="shared" si="2"/>
        <v>-</v>
      </c>
      <c r="K7" s="442">
        <f t="shared" si="3"/>
        <v>7.4</v>
      </c>
      <c r="L7" s="206">
        <f t="shared" si="4"/>
        <v>7.4</v>
      </c>
      <c r="M7" s="206">
        <v>6.5</v>
      </c>
      <c r="N7" s="202">
        <v>6</v>
      </c>
      <c r="O7" s="202"/>
      <c r="P7" s="203">
        <f t="shared" si="5"/>
        <v>6</v>
      </c>
      <c r="Q7" s="206">
        <f t="shared" si="6"/>
        <v>6.3</v>
      </c>
      <c r="R7" s="206" t="str">
        <f t="shared" si="7"/>
        <v>-</v>
      </c>
      <c r="S7" s="442">
        <f t="shared" si="8"/>
        <v>6.3</v>
      </c>
      <c r="T7" s="206">
        <f t="shared" si="9"/>
        <v>6.3</v>
      </c>
      <c r="U7" s="206">
        <v>6.7</v>
      </c>
      <c r="V7" s="202">
        <v>2</v>
      </c>
      <c r="W7" s="202">
        <v>5</v>
      </c>
      <c r="X7" s="203" t="str">
        <f t="shared" si="10"/>
        <v>2/5</v>
      </c>
      <c r="Y7" s="206">
        <f t="shared" si="11"/>
        <v>4.4</v>
      </c>
      <c r="Z7" s="206">
        <f t="shared" si="12"/>
        <v>5.9</v>
      </c>
      <c r="AA7" s="442">
        <f t="shared" si="13"/>
        <v>5.9</v>
      </c>
      <c r="AB7" s="206" t="str">
        <f t="shared" si="14"/>
        <v>4.4/5.9</v>
      </c>
      <c r="AC7" s="224"/>
      <c r="AD7" s="225"/>
      <c r="AE7" s="225"/>
      <c r="AF7" s="225" t="s">
        <v>228</v>
      </c>
      <c r="AG7" s="224"/>
      <c r="AH7" s="224"/>
      <c r="AI7" s="449">
        <v>5</v>
      </c>
      <c r="AJ7" s="206">
        <v>5</v>
      </c>
      <c r="AK7" s="206">
        <v>8.8</v>
      </c>
      <c r="AL7" s="202">
        <v>10</v>
      </c>
      <c r="AM7" s="202"/>
      <c r="AN7" s="203">
        <f t="shared" si="15"/>
        <v>10</v>
      </c>
      <c r="AO7" s="206">
        <f t="shared" si="16"/>
        <v>9.4</v>
      </c>
      <c r="AP7" s="206" t="str">
        <f t="shared" si="17"/>
        <v>-</v>
      </c>
      <c r="AQ7" s="442">
        <f t="shared" si="18"/>
        <v>9.4</v>
      </c>
      <c r="AR7" s="206">
        <f t="shared" si="19"/>
        <v>9.4</v>
      </c>
      <c r="AS7" s="206">
        <v>9.3</v>
      </c>
      <c r="AT7" s="202">
        <v>7</v>
      </c>
      <c r="AU7" s="202"/>
      <c r="AV7" s="203">
        <f t="shared" si="20"/>
        <v>7</v>
      </c>
      <c r="AW7" s="206">
        <f t="shared" si="21"/>
        <v>8.2</v>
      </c>
      <c r="AX7" s="206" t="str">
        <f t="shared" si="22"/>
        <v>-</v>
      </c>
      <c r="AY7" s="442">
        <f>MAX(AW7:AX7)</f>
        <v>8.2</v>
      </c>
      <c r="AZ7" s="206">
        <f t="shared" si="23"/>
        <v>8.2</v>
      </c>
      <c r="BA7" s="431">
        <v>6</v>
      </c>
      <c r="BB7" s="427">
        <f t="shared" si="24"/>
        <v>6.8</v>
      </c>
      <c r="BC7" s="235" t="str">
        <f t="shared" si="25"/>
        <v>TBK</v>
      </c>
      <c r="BD7" s="206">
        <v>8</v>
      </c>
      <c r="BE7" s="202">
        <v>5</v>
      </c>
      <c r="BF7" s="202"/>
      <c r="BG7" s="203">
        <f t="shared" si="26"/>
        <v>5</v>
      </c>
      <c r="BH7" s="206">
        <f t="shared" si="27"/>
        <v>6.5</v>
      </c>
      <c r="BI7" s="206" t="str">
        <f t="shared" si="28"/>
        <v>-</v>
      </c>
      <c r="BJ7" s="443">
        <f t="shared" si="29"/>
        <v>6.5</v>
      </c>
      <c r="BK7" s="444">
        <f t="shared" si="30"/>
        <v>6.5</v>
      </c>
      <c r="BL7" s="206">
        <v>7</v>
      </c>
      <c r="BM7" s="431">
        <v>6</v>
      </c>
      <c r="BN7" s="431"/>
      <c r="BO7" s="203">
        <f t="shared" si="31"/>
        <v>6</v>
      </c>
      <c r="BP7" s="206">
        <f t="shared" si="32"/>
        <v>6.5</v>
      </c>
      <c r="BQ7" s="206" t="str">
        <f t="shared" si="33"/>
        <v>-</v>
      </c>
      <c r="BR7" s="443">
        <f t="shared" si="34"/>
        <v>6.5</v>
      </c>
      <c r="BS7" s="444">
        <f t="shared" si="35"/>
        <v>6.5</v>
      </c>
      <c r="BT7" s="206"/>
      <c r="BU7" s="206"/>
      <c r="BV7" s="443"/>
      <c r="BW7" s="444"/>
      <c r="BX7" s="206">
        <v>9</v>
      </c>
      <c r="BY7" s="202">
        <v>6</v>
      </c>
      <c r="BZ7" s="202"/>
      <c r="CA7" s="203">
        <f t="shared" si="36"/>
        <v>6</v>
      </c>
      <c r="CB7" s="206">
        <f t="shared" si="37"/>
        <v>7.5</v>
      </c>
      <c r="CC7" s="206" t="str">
        <f t="shared" si="38"/>
        <v>-</v>
      </c>
      <c r="CD7" s="443">
        <f t="shared" si="39"/>
        <v>7.5</v>
      </c>
      <c r="CE7" s="444">
        <f t="shared" si="40"/>
        <v>7.5</v>
      </c>
      <c r="CF7" s="206">
        <v>7</v>
      </c>
      <c r="CG7" s="202">
        <v>5</v>
      </c>
      <c r="CH7" s="202"/>
      <c r="CI7" s="203">
        <f t="shared" si="41"/>
        <v>5</v>
      </c>
      <c r="CJ7" s="206">
        <f t="shared" si="42"/>
        <v>6</v>
      </c>
      <c r="CK7" s="206" t="str">
        <f t="shared" si="43"/>
        <v>-</v>
      </c>
      <c r="CL7" s="443">
        <f t="shared" si="44"/>
        <v>6</v>
      </c>
      <c r="CM7" s="444">
        <f t="shared" si="45"/>
        <v>6</v>
      </c>
      <c r="CN7" s="206">
        <v>8.2</v>
      </c>
      <c r="CO7" s="202">
        <v>6</v>
      </c>
      <c r="CP7" s="202"/>
      <c r="CQ7" s="203">
        <f t="shared" si="46"/>
        <v>6</v>
      </c>
      <c r="CR7" s="206">
        <f t="shared" si="47"/>
        <v>7.1</v>
      </c>
      <c r="CS7" s="206" t="str">
        <f t="shared" si="48"/>
        <v>-</v>
      </c>
      <c r="CT7" s="443">
        <f t="shared" si="49"/>
        <v>7.1</v>
      </c>
      <c r="CU7" s="444">
        <f t="shared" si="50"/>
        <v>7.1</v>
      </c>
      <c r="CV7" s="206">
        <v>7</v>
      </c>
      <c r="CW7" s="202">
        <v>6</v>
      </c>
      <c r="CX7" s="202"/>
      <c r="CY7" s="203">
        <f t="shared" si="51"/>
        <v>6</v>
      </c>
      <c r="CZ7" s="206">
        <f t="shared" si="52"/>
        <v>6.5</v>
      </c>
      <c r="DA7" s="206" t="str">
        <f t="shared" si="53"/>
        <v>-</v>
      </c>
      <c r="DB7" s="443">
        <f t="shared" si="54"/>
        <v>6.5</v>
      </c>
      <c r="DC7" s="444">
        <f t="shared" si="55"/>
        <v>6.5</v>
      </c>
      <c r="DD7" s="334">
        <v>10</v>
      </c>
      <c r="DE7" s="202">
        <v>10</v>
      </c>
      <c r="DF7" s="202"/>
      <c r="DG7" s="203">
        <f t="shared" si="56"/>
        <v>10</v>
      </c>
      <c r="DH7" s="206">
        <f t="shared" si="57"/>
        <v>10</v>
      </c>
      <c r="DI7" s="206" t="str">
        <f t="shared" si="58"/>
        <v>-</v>
      </c>
      <c r="DJ7" s="443">
        <f t="shared" si="59"/>
        <v>10</v>
      </c>
      <c r="DK7" s="444">
        <f t="shared" si="60"/>
        <v>10</v>
      </c>
      <c r="DL7" s="206">
        <v>7</v>
      </c>
      <c r="DM7" s="202">
        <v>8</v>
      </c>
      <c r="DN7" s="202"/>
      <c r="DO7" s="203">
        <f t="shared" si="61"/>
        <v>8</v>
      </c>
      <c r="DP7" s="206">
        <f t="shared" si="62"/>
        <v>7.5</v>
      </c>
      <c r="DQ7" s="206" t="str">
        <f t="shared" si="63"/>
        <v>-</v>
      </c>
      <c r="DR7" s="443">
        <f t="shared" si="64"/>
        <v>7.5</v>
      </c>
      <c r="DS7" s="444">
        <f t="shared" si="65"/>
        <v>7.5</v>
      </c>
      <c r="DT7" s="221">
        <v>6</v>
      </c>
      <c r="DU7" s="222">
        <v>7</v>
      </c>
      <c r="DV7" s="222">
        <v>7</v>
      </c>
      <c r="DW7" s="443">
        <f t="shared" si="66"/>
        <v>6.7</v>
      </c>
      <c r="DX7" s="202">
        <v>8</v>
      </c>
      <c r="DY7" s="427">
        <f t="shared" si="67"/>
        <v>7.1</v>
      </c>
      <c r="DZ7" s="305" t="str">
        <f t="shared" si="68"/>
        <v>Khá</v>
      </c>
      <c r="EA7" s="427">
        <f t="shared" si="69"/>
        <v>7</v>
      </c>
      <c r="EB7" s="305" t="str">
        <f t="shared" si="70"/>
        <v>Khá</v>
      </c>
      <c r="EC7" s="433">
        <v>8.5</v>
      </c>
      <c r="ED7" s="383">
        <v>9</v>
      </c>
      <c r="EE7" s="383"/>
      <c r="EF7" s="384">
        <f t="shared" si="71"/>
        <v>9</v>
      </c>
      <c r="EG7" s="382">
        <f t="shared" si="72"/>
        <v>8.8</v>
      </c>
      <c r="EH7" s="382" t="str">
        <f t="shared" si="73"/>
        <v>-</v>
      </c>
      <c r="EI7" s="378">
        <f t="shared" si="74"/>
        <v>8.8</v>
      </c>
      <c r="EJ7" s="389">
        <f t="shared" si="75"/>
        <v>8.8</v>
      </c>
      <c r="EK7" s="433">
        <v>8.75</v>
      </c>
      <c r="EL7" s="383">
        <v>5</v>
      </c>
      <c r="EM7" s="383"/>
      <c r="EN7" s="384">
        <f t="shared" si="76"/>
        <v>5</v>
      </c>
      <c r="EO7" s="382">
        <f t="shared" si="77"/>
        <v>6.9</v>
      </c>
      <c r="EP7" s="382" t="str">
        <f t="shared" si="78"/>
        <v>-</v>
      </c>
      <c r="EQ7" s="378">
        <f t="shared" si="79"/>
        <v>6.9</v>
      </c>
      <c r="ER7" s="389">
        <f t="shared" si="80"/>
        <v>6.9</v>
      </c>
      <c r="ES7" s="433">
        <v>8</v>
      </c>
      <c r="ET7" s="383">
        <v>7</v>
      </c>
      <c r="EU7" s="383"/>
      <c r="EV7" s="384">
        <f t="shared" si="81"/>
        <v>7</v>
      </c>
      <c r="EW7" s="382">
        <f t="shared" si="82"/>
        <v>7.5</v>
      </c>
      <c r="EX7" s="382" t="str">
        <f t="shared" si="83"/>
        <v>-</v>
      </c>
      <c r="EY7" s="378">
        <f t="shared" si="84"/>
        <v>7.5</v>
      </c>
      <c r="EZ7" s="389">
        <f t="shared" si="85"/>
        <v>7.5</v>
      </c>
      <c r="FA7" s="433">
        <v>8.5</v>
      </c>
      <c r="FB7" s="383">
        <v>8</v>
      </c>
      <c r="FC7" s="383"/>
      <c r="FD7" s="384">
        <f t="shared" si="86"/>
        <v>8</v>
      </c>
      <c r="FE7" s="382">
        <f t="shared" si="87"/>
        <v>8.3</v>
      </c>
      <c r="FF7" s="382" t="str">
        <f t="shared" si="88"/>
        <v>-</v>
      </c>
      <c r="FG7" s="378">
        <f t="shared" si="89"/>
        <v>8.3</v>
      </c>
      <c r="FH7" s="389">
        <f t="shared" si="90"/>
        <v>8.3</v>
      </c>
      <c r="FI7" s="433">
        <v>6.33</v>
      </c>
      <c r="FJ7" s="383">
        <v>6</v>
      </c>
      <c r="FK7" s="383"/>
      <c r="FL7" s="384">
        <f t="shared" si="91"/>
        <v>6</v>
      </c>
      <c r="FM7" s="382">
        <f t="shared" si="92"/>
        <v>6.2</v>
      </c>
      <c r="FN7" s="382" t="str">
        <f t="shared" si="93"/>
        <v>-</v>
      </c>
      <c r="FO7" s="378">
        <f t="shared" si="94"/>
        <v>6.2</v>
      </c>
      <c r="FP7" s="389">
        <f t="shared" si="95"/>
        <v>6.2</v>
      </c>
      <c r="FQ7" s="433">
        <v>5.5</v>
      </c>
      <c r="FR7" s="383">
        <v>5</v>
      </c>
      <c r="FS7" s="383"/>
      <c r="FT7" s="384">
        <f t="shared" si="96"/>
        <v>5</v>
      </c>
      <c r="FU7" s="382">
        <f t="shared" si="97"/>
        <v>5.3</v>
      </c>
      <c r="FV7" s="382" t="str">
        <f t="shared" si="98"/>
        <v>-</v>
      </c>
      <c r="FW7" s="378">
        <f t="shared" si="99"/>
        <v>5.3</v>
      </c>
      <c r="FX7" s="389">
        <f t="shared" si="100"/>
        <v>5.3</v>
      </c>
      <c r="FY7" s="496">
        <v>8</v>
      </c>
      <c r="FZ7" s="496">
        <v>8</v>
      </c>
      <c r="GA7" s="501">
        <v>7.6</v>
      </c>
      <c r="GB7" s="500">
        <f t="shared" si="101"/>
        <v>7.3</v>
      </c>
      <c r="GC7" s="529" t="str">
        <f t="shared" si="102"/>
        <v>Khá</v>
      </c>
      <c r="GD7" s="433">
        <v>8</v>
      </c>
      <c r="GE7" s="383">
        <v>4</v>
      </c>
      <c r="GF7" s="383"/>
      <c r="GG7" s="384">
        <f t="shared" si="103"/>
        <v>4</v>
      </c>
      <c r="GH7" s="382">
        <f t="shared" si="104"/>
        <v>6</v>
      </c>
      <c r="GI7" s="382" t="str">
        <f t="shared" si="105"/>
        <v>-</v>
      </c>
      <c r="GJ7" s="378">
        <f t="shared" si="106"/>
        <v>6</v>
      </c>
      <c r="GK7" s="389">
        <f t="shared" si="107"/>
        <v>6</v>
      </c>
      <c r="GL7" s="433">
        <v>7</v>
      </c>
      <c r="GM7" s="383">
        <v>5</v>
      </c>
      <c r="GN7" s="383"/>
      <c r="GO7" s="384">
        <f t="shared" si="108"/>
        <v>5</v>
      </c>
      <c r="GP7" s="382">
        <f t="shared" si="109"/>
        <v>6</v>
      </c>
      <c r="GQ7" s="382" t="str">
        <f t="shared" si="110"/>
        <v>-</v>
      </c>
      <c r="GR7" s="378">
        <f t="shared" si="111"/>
        <v>6</v>
      </c>
      <c r="GS7" s="389">
        <f t="shared" si="112"/>
        <v>6</v>
      </c>
      <c r="GT7" s="433">
        <v>7.5</v>
      </c>
      <c r="GU7" s="383">
        <v>7</v>
      </c>
      <c r="GV7" s="383"/>
      <c r="GW7" s="384">
        <f t="shared" si="113"/>
        <v>7</v>
      </c>
      <c r="GX7" s="382">
        <f t="shared" si="114"/>
        <v>7.3</v>
      </c>
      <c r="GY7" s="382" t="str">
        <f t="shared" si="115"/>
        <v>-</v>
      </c>
      <c r="GZ7" s="378">
        <f t="shared" si="116"/>
        <v>7.3</v>
      </c>
      <c r="HA7" s="389">
        <f t="shared" si="117"/>
        <v>7.3</v>
      </c>
      <c r="HB7" s="433">
        <v>8.5</v>
      </c>
      <c r="HC7" s="383">
        <v>8</v>
      </c>
      <c r="HD7" s="383"/>
      <c r="HE7" s="384">
        <f t="shared" si="118"/>
        <v>8</v>
      </c>
      <c r="HF7" s="382">
        <f t="shared" si="119"/>
        <v>8.3</v>
      </c>
      <c r="HG7" s="382" t="str">
        <f t="shared" si="120"/>
        <v>-</v>
      </c>
      <c r="HH7" s="378">
        <f t="shared" si="121"/>
        <v>8.3</v>
      </c>
      <c r="HI7" s="389">
        <f t="shared" si="122"/>
        <v>8.3</v>
      </c>
      <c r="HJ7" s="433">
        <v>8</v>
      </c>
      <c r="HK7" s="383">
        <v>7</v>
      </c>
      <c r="HL7" s="383"/>
      <c r="HM7" s="384">
        <f t="shared" si="123"/>
        <v>7</v>
      </c>
      <c r="HN7" s="382">
        <f t="shared" si="124"/>
        <v>7.5</v>
      </c>
      <c r="HO7" s="382" t="str">
        <f t="shared" si="125"/>
        <v>-</v>
      </c>
      <c r="HP7" s="378">
        <f t="shared" si="126"/>
        <v>7.5</v>
      </c>
      <c r="HQ7" s="389">
        <f t="shared" si="127"/>
        <v>7.5</v>
      </c>
      <c r="HR7" s="526">
        <v>8</v>
      </c>
      <c r="HS7" s="503">
        <v>7</v>
      </c>
      <c r="HT7" s="503">
        <v>7</v>
      </c>
      <c r="HU7" s="541">
        <v>8.1</v>
      </c>
      <c r="HV7" s="498">
        <f t="shared" si="128"/>
        <v>7.4</v>
      </c>
      <c r="HW7" s="499" t="str">
        <f t="shared" si="129"/>
        <v>Khá</v>
      </c>
      <c r="HX7" s="500">
        <f t="shared" si="130"/>
        <v>7.3</v>
      </c>
      <c r="HY7" s="497" t="str">
        <f t="shared" si="131"/>
        <v>Khá</v>
      </c>
      <c r="HZ7" s="387">
        <f t="shared" si="132"/>
        <v>7.1</v>
      </c>
      <c r="IA7" s="594" t="str">
        <f t="shared" si="133"/>
        <v>Khá</v>
      </c>
      <c r="IB7" s="496">
        <v>5</v>
      </c>
      <c r="IC7" s="496">
        <v>8</v>
      </c>
      <c r="ID7" s="496">
        <v>7.5</v>
      </c>
      <c r="IE7" s="501">
        <f>ROUND(SUM(IB7:ID7)/3,1)</f>
        <v>6.8</v>
      </c>
      <c r="IF7" s="387">
        <f t="shared" si="134"/>
        <v>7</v>
      </c>
      <c r="IG7" s="601" t="str">
        <f t="shared" si="135"/>
        <v>Khá</v>
      </c>
      <c r="IH7" s="601"/>
    </row>
    <row r="8" spans="1:242" s="17" customFormat="1" ht="27" customHeight="1">
      <c r="A8" s="15">
        <f t="shared" si="136"/>
        <v>4</v>
      </c>
      <c r="B8" s="156" t="s">
        <v>67</v>
      </c>
      <c r="C8" s="157" t="s">
        <v>139</v>
      </c>
      <c r="D8" s="158" t="s">
        <v>120</v>
      </c>
      <c r="E8" s="206">
        <v>7.6</v>
      </c>
      <c r="F8" s="202">
        <v>3</v>
      </c>
      <c r="G8" s="202"/>
      <c r="H8" s="203">
        <f t="shared" si="0"/>
        <v>3</v>
      </c>
      <c r="I8" s="206">
        <f t="shared" si="1"/>
        <v>5.3</v>
      </c>
      <c r="J8" s="206" t="str">
        <f t="shared" si="2"/>
        <v>-</v>
      </c>
      <c r="K8" s="442">
        <f t="shared" si="3"/>
        <v>5.3</v>
      </c>
      <c r="L8" s="206">
        <f t="shared" si="4"/>
        <v>5.3</v>
      </c>
      <c r="M8" s="206">
        <v>7</v>
      </c>
      <c r="N8" s="202">
        <v>1</v>
      </c>
      <c r="O8" s="202">
        <v>3</v>
      </c>
      <c r="P8" s="203" t="str">
        <f t="shared" si="5"/>
        <v>1/3</v>
      </c>
      <c r="Q8" s="206">
        <f t="shared" si="6"/>
        <v>4</v>
      </c>
      <c r="R8" s="206">
        <f t="shared" si="7"/>
        <v>5</v>
      </c>
      <c r="S8" s="442">
        <f t="shared" si="8"/>
        <v>5</v>
      </c>
      <c r="T8" s="206" t="str">
        <f t="shared" si="9"/>
        <v>4/5</v>
      </c>
      <c r="U8" s="206">
        <v>6.7</v>
      </c>
      <c r="V8" s="202">
        <v>2</v>
      </c>
      <c r="W8" s="202">
        <v>3</v>
      </c>
      <c r="X8" s="203" t="str">
        <f t="shared" si="10"/>
        <v>2/3</v>
      </c>
      <c r="Y8" s="206">
        <f t="shared" si="11"/>
        <v>4.4</v>
      </c>
      <c r="Z8" s="206">
        <f t="shared" si="12"/>
        <v>4.9</v>
      </c>
      <c r="AA8" s="442">
        <v>5.5</v>
      </c>
      <c r="AB8" s="443" t="s">
        <v>377</v>
      </c>
      <c r="AC8" s="206">
        <v>5.7</v>
      </c>
      <c r="AD8" s="202">
        <v>3</v>
      </c>
      <c r="AE8" s="202">
        <v>7</v>
      </c>
      <c r="AF8" s="203" t="str">
        <f aca="true" t="shared" si="137" ref="AF8:AF31">IF(ISBLANK(AE8),AD8,AD8&amp;"/"&amp;AE8)</f>
        <v>3/7</v>
      </c>
      <c r="AG8" s="206">
        <f aca="true" t="shared" si="138" ref="AG8:AG31">ROUND((AC8+AD8)/2,1)</f>
        <v>4.4</v>
      </c>
      <c r="AH8" s="206">
        <f aca="true" t="shared" si="139" ref="AH8:AH31">IF(ISNUMBER(AE8),ROUND((AC8+AE8)/2,1),"-")</f>
        <v>6.4</v>
      </c>
      <c r="AI8" s="442">
        <f aca="true" t="shared" si="140" ref="AI8:AI31">MAX(AG8:AH8)</f>
        <v>6.4</v>
      </c>
      <c r="AJ8" s="206" t="str">
        <f aca="true" t="shared" si="141" ref="AJ8:AJ31">IF(AG8&gt;=5,AG8,IF(AH8&gt;=5,AG8&amp;"/"&amp;AH8,AG8&amp;"/"&amp;AH8))</f>
        <v>4.4/6.4</v>
      </c>
      <c r="AK8" s="206">
        <v>8</v>
      </c>
      <c r="AL8" s="202">
        <v>9</v>
      </c>
      <c r="AM8" s="202"/>
      <c r="AN8" s="203">
        <f t="shared" si="15"/>
        <v>9</v>
      </c>
      <c r="AO8" s="206">
        <f t="shared" si="16"/>
        <v>8.5</v>
      </c>
      <c r="AP8" s="206" t="str">
        <f t="shared" si="17"/>
        <v>-</v>
      </c>
      <c r="AQ8" s="442">
        <f t="shared" si="18"/>
        <v>8.5</v>
      </c>
      <c r="AR8" s="206">
        <f t="shared" si="19"/>
        <v>8.5</v>
      </c>
      <c r="AS8" s="206">
        <v>6.7</v>
      </c>
      <c r="AT8" s="202">
        <v>3</v>
      </c>
      <c r="AU8" s="202">
        <v>6</v>
      </c>
      <c r="AV8" s="203" t="str">
        <f t="shared" si="20"/>
        <v>3/6</v>
      </c>
      <c r="AW8" s="206">
        <f t="shared" si="21"/>
        <v>4.9</v>
      </c>
      <c r="AX8" s="206">
        <f t="shared" si="22"/>
        <v>6.4</v>
      </c>
      <c r="AY8" s="442">
        <f>MAX(AW8:AX8)</f>
        <v>6.4</v>
      </c>
      <c r="AZ8" s="206" t="str">
        <f t="shared" si="23"/>
        <v>4.9/6.4</v>
      </c>
      <c r="BA8" s="431">
        <v>5</v>
      </c>
      <c r="BB8" s="427">
        <f t="shared" si="24"/>
        <v>6.1</v>
      </c>
      <c r="BC8" s="235" t="str">
        <f t="shared" si="25"/>
        <v>TBK</v>
      </c>
      <c r="BD8" s="206">
        <v>6</v>
      </c>
      <c r="BE8" s="202">
        <v>2</v>
      </c>
      <c r="BF8" s="202">
        <v>4</v>
      </c>
      <c r="BG8" s="203" t="str">
        <f t="shared" si="26"/>
        <v>2/4</v>
      </c>
      <c r="BH8" s="206">
        <f t="shared" si="27"/>
        <v>4</v>
      </c>
      <c r="BI8" s="206">
        <f t="shared" si="28"/>
        <v>5</v>
      </c>
      <c r="BJ8" s="443">
        <f t="shared" si="29"/>
        <v>5</v>
      </c>
      <c r="BK8" s="444" t="str">
        <f t="shared" si="30"/>
        <v>4/5</v>
      </c>
      <c r="BL8" s="206">
        <v>7.3</v>
      </c>
      <c r="BM8" s="431">
        <v>6</v>
      </c>
      <c r="BN8" s="431"/>
      <c r="BO8" s="203">
        <f t="shared" si="31"/>
        <v>6</v>
      </c>
      <c r="BP8" s="206">
        <f t="shared" si="32"/>
        <v>6.7</v>
      </c>
      <c r="BQ8" s="206" t="str">
        <f t="shared" si="33"/>
        <v>-</v>
      </c>
      <c r="BR8" s="443">
        <f t="shared" si="34"/>
        <v>6.7</v>
      </c>
      <c r="BS8" s="444">
        <f t="shared" si="35"/>
        <v>6.7</v>
      </c>
      <c r="BT8" s="206"/>
      <c r="BU8" s="206"/>
      <c r="BV8" s="443"/>
      <c r="BW8" s="444"/>
      <c r="BX8" s="206">
        <v>9.5</v>
      </c>
      <c r="BY8" s="202">
        <v>8</v>
      </c>
      <c r="BZ8" s="202"/>
      <c r="CA8" s="203">
        <f t="shared" si="36"/>
        <v>8</v>
      </c>
      <c r="CB8" s="206">
        <f t="shared" si="37"/>
        <v>8.8</v>
      </c>
      <c r="CC8" s="206" t="str">
        <f t="shared" si="38"/>
        <v>-</v>
      </c>
      <c r="CD8" s="443">
        <f t="shared" si="39"/>
        <v>8.8</v>
      </c>
      <c r="CE8" s="444">
        <f t="shared" si="40"/>
        <v>8.8</v>
      </c>
      <c r="CF8" s="206">
        <v>5.5</v>
      </c>
      <c r="CG8" s="202">
        <v>7</v>
      </c>
      <c r="CH8" s="202"/>
      <c r="CI8" s="203">
        <f t="shared" si="41"/>
        <v>7</v>
      </c>
      <c r="CJ8" s="206">
        <f t="shared" si="42"/>
        <v>6.3</v>
      </c>
      <c r="CK8" s="206" t="str">
        <f t="shared" si="43"/>
        <v>-</v>
      </c>
      <c r="CL8" s="443">
        <f t="shared" si="44"/>
        <v>6.3</v>
      </c>
      <c r="CM8" s="444">
        <f t="shared" si="45"/>
        <v>6.3</v>
      </c>
      <c r="CN8" s="206">
        <v>7.2</v>
      </c>
      <c r="CO8" s="202">
        <v>4</v>
      </c>
      <c r="CP8" s="202"/>
      <c r="CQ8" s="203">
        <f t="shared" si="46"/>
        <v>4</v>
      </c>
      <c r="CR8" s="206">
        <f t="shared" si="47"/>
        <v>5.6</v>
      </c>
      <c r="CS8" s="206" t="str">
        <f t="shared" si="48"/>
        <v>-</v>
      </c>
      <c r="CT8" s="443">
        <f t="shared" si="49"/>
        <v>5.6</v>
      </c>
      <c r="CU8" s="444">
        <f t="shared" si="50"/>
        <v>5.6</v>
      </c>
      <c r="CV8" s="206">
        <v>7</v>
      </c>
      <c r="CW8" s="202">
        <v>5</v>
      </c>
      <c r="CX8" s="202"/>
      <c r="CY8" s="203">
        <f t="shared" si="51"/>
        <v>5</v>
      </c>
      <c r="CZ8" s="206">
        <f t="shared" si="52"/>
        <v>6</v>
      </c>
      <c r="DA8" s="206" t="str">
        <f t="shared" si="53"/>
        <v>-</v>
      </c>
      <c r="DB8" s="443">
        <f t="shared" si="54"/>
        <v>6</v>
      </c>
      <c r="DC8" s="444">
        <f t="shared" si="55"/>
        <v>6</v>
      </c>
      <c r="DD8" s="206">
        <v>6</v>
      </c>
      <c r="DE8" s="202">
        <v>5</v>
      </c>
      <c r="DF8" s="202"/>
      <c r="DG8" s="203">
        <f t="shared" si="56"/>
        <v>5</v>
      </c>
      <c r="DH8" s="206">
        <f t="shared" si="57"/>
        <v>5.5</v>
      </c>
      <c r="DI8" s="206" t="str">
        <f t="shared" si="58"/>
        <v>-</v>
      </c>
      <c r="DJ8" s="443">
        <f t="shared" si="59"/>
        <v>5.5</v>
      </c>
      <c r="DK8" s="444">
        <f t="shared" si="60"/>
        <v>5.5</v>
      </c>
      <c r="DL8" s="206">
        <v>7.6</v>
      </c>
      <c r="DM8" s="202">
        <v>8</v>
      </c>
      <c r="DN8" s="202"/>
      <c r="DO8" s="203">
        <f t="shared" si="61"/>
        <v>8</v>
      </c>
      <c r="DP8" s="206">
        <f t="shared" si="62"/>
        <v>7.8</v>
      </c>
      <c r="DQ8" s="206" t="str">
        <f t="shared" si="63"/>
        <v>-</v>
      </c>
      <c r="DR8" s="443">
        <f t="shared" si="64"/>
        <v>7.8</v>
      </c>
      <c r="DS8" s="444">
        <f t="shared" si="65"/>
        <v>7.8</v>
      </c>
      <c r="DT8" s="221">
        <v>6</v>
      </c>
      <c r="DU8" s="222">
        <v>6</v>
      </c>
      <c r="DV8" s="222">
        <v>7</v>
      </c>
      <c r="DW8" s="443">
        <f t="shared" si="66"/>
        <v>6.3</v>
      </c>
      <c r="DX8" s="202">
        <v>7</v>
      </c>
      <c r="DY8" s="427">
        <f t="shared" si="67"/>
        <v>6.3</v>
      </c>
      <c r="DZ8" s="305" t="str">
        <f t="shared" si="68"/>
        <v>TBK</v>
      </c>
      <c r="EA8" s="427">
        <f t="shared" si="69"/>
        <v>6.2</v>
      </c>
      <c r="EB8" s="305" t="str">
        <f t="shared" si="70"/>
        <v>TBK</v>
      </c>
      <c r="EC8" s="433">
        <v>7</v>
      </c>
      <c r="ED8" s="383">
        <v>4</v>
      </c>
      <c r="EE8" s="383"/>
      <c r="EF8" s="384">
        <f t="shared" si="71"/>
        <v>4</v>
      </c>
      <c r="EG8" s="382">
        <f t="shared" si="72"/>
        <v>5.5</v>
      </c>
      <c r="EH8" s="382" t="str">
        <f t="shared" si="73"/>
        <v>-</v>
      </c>
      <c r="EI8" s="378">
        <f t="shared" si="74"/>
        <v>5.5</v>
      </c>
      <c r="EJ8" s="389">
        <f t="shared" si="75"/>
        <v>5.5</v>
      </c>
      <c r="EK8" s="433">
        <v>8</v>
      </c>
      <c r="EL8" s="383">
        <v>5</v>
      </c>
      <c r="EM8" s="383"/>
      <c r="EN8" s="384">
        <f t="shared" si="76"/>
        <v>5</v>
      </c>
      <c r="EO8" s="382">
        <f t="shared" si="77"/>
        <v>6.5</v>
      </c>
      <c r="EP8" s="382" t="str">
        <f t="shared" si="78"/>
        <v>-</v>
      </c>
      <c r="EQ8" s="378">
        <f t="shared" si="79"/>
        <v>6.5</v>
      </c>
      <c r="ER8" s="389">
        <f t="shared" si="80"/>
        <v>6.5</v>
      </c>
      <c r="ES8" s="433">
        <v>8</v>
      </c>
      <c r="ET8" s="383">
        <v>1</v>
      </c>
      <c r="EU8" s="383">
        <v>6</v>
      </c>
      <c r="EV8" s="384" t="str">
        <f t="shared" si="81"/>
        <v>1/6</v>
      </c>
      <c r="EW8" s="382">
        <f t="shared" si="82"/>
        <v>4.5</v>
      </c>
      <c r="EX8" s="382">
        <f t="shared" si="83"/>
        <v>7</v>
      </c>
      <c r="EY8" s="378">
        <f t="shared" si="84"/>
        <v>7</v>
      </c>
      <c r="EZ8" s="389" t="str">
        <f t="shared" si="85"/>
        <v>4.5/7</v>
      </c>
      <c r="FA8" s="433">
        <v>6.5</v>
      </c>
      <c r="FB8" s="383">
        <v>7</v>
      </c>
      <c r="FC8" s="383"/>
      <c r="FD8" s="384">
        <f t="shared" si="86"/>
        <v>7</v>
      </c>
      <c r="FE8" s="382">
        <f t="shared" si="87"/>
        <v>6.8</v>
      </c>
      <c r="FF8" s="382" t="str">
        <f t="shared" si="88"/>
        <v>-</v>
      </c>
      <c r="FG8" s="378">
        <f t="shared" si="89"/>
        <v>6.8</v>
      </c>
      <c r="FH8" s="389">
        <f t="shared" si="90"/>
        <v>6.8</v>
      </c>
      <c r="FI8" s="433">
        <v>6.33</v>
      </c>
      <c r="FJ8" s="383">
        <v>4</v>
      </c>
      <c r="FK8" s="383"/>
      <c r="FL8" s="384">
        <f t="shared" si="91"/>
        <v>4</v>
      </c>
      <c r="FM8" s="382">
        <f t="shared" si="92"/>
        <v>5.2</v>
      </c>
      <c r="FN8" s="382" t="str">
        <f t="shared" si="93"/>
        <v>-</v>
      </c>
      <c r="FO8" s="378">
        <f t="shared" si="94"/>
        <v>5.2</v>
      </c>
      <c r="FP8" s="389">
        <f t="shared" si="95"/>
        <v>5.2</v>
      </c>
      <c r="FQ8" s="433">
        <v>6</v>
      </c>
      <c r="FR8" s="383">
        <v>1</v>
      </c>
      <c r="FS8" s="383">
        <v>4</v>
      </c>
      <c r="FT8" s="384" t="str">
        <f t="shared" si="96"/>
        <v>1/4</v>
      </c>
      <c r="FU8" s="382">
        <f t="shared" si="97"/>
        <v>3.5</v>
      </c>
      <c r="FV8" s="382">
        <f t="shared" si="98"/>
        <v>5</v>
      </c>
      <c r="FW8" s="378">
        <f t="shared" si="99"/>
        <v>5</v>
      </c>
      <c r="FX8" s="389" t="str">
        <f t="shared" si="100"/>
        <v>3.5/5</v>
      </c>
      <c r="FY8" s="496">
        <v>7</v>
      </c>
      <c r="FZ8" s="496">
        <v>6</v>
      </c>
      <c r="GA8" s="501">
        <v>7.6</v>
      </c>
      <c r="GB8" s="500">
        <f t="shared" si="101"/>
        <v>6.3</v>
      </c>
      <c r="GC8" s="529" t="str">
        <f t="shared" si="102"/>
        <v>TBK</v>
      </c>
      <c r="GD8" s="433">
        <v>7</v>
      </c>
      <c r="GE8" s="383">
        <v>4</v>
      </c>
      <c r="GF8" s="383"/>
      <c r="GG8" s="384">
        <f t="shared" si="103"/>
        <v>4</v>
      </c>
      <c r="GH8" s="382">
        <f t="shared" si="104"/>
        <v>5.5</v>
      </c>
      <c r="GI8" s="382" t="str">
        <f t="shared" si="105"/>
        <v>-</v>
      </c>
      <c r="GJ8" s="378">
        <f t="shared" si="106"/>
        <v>5.5</v>
      </c>
      <c r="GK8" s="389">
        <f t="shared" si="107"/>
        <v>5.5</v>
      </c>
      <c r="GL8" s="433">
        <v>8</v>
      </c>
      <c r="GM8" s="383">
        <v>7</v>
      </c>
      <c r="GN8" s="383"/>
      <c r="GO8" s="384">
        <f t="shared" si="108"/>
        <v>7</v>
      </c>
      <c r="GP8" s="382">
        <f t="shared" si="109"/>
        <v>7.5</v>
      </c>
      <c r="GQ8" s="382" t="str">
        <f t="shared" si="110"/>
        <v>-</v>
      </c>
      <c r="GR8" s="378">
        <f t="shared" si="111"/>
        <v>7.5</v>
      </c>
      <c r="GS8" s="389">
        <f t="shared" si="112"/>
        <v>7.5</v>
      </c>
      <c r="GT8" s="433">
        <v>7</v>
      </c>
      <c r="GU8" s="383">
        <v>7</v>
      </c>
      <c r="GV8" s="383"/>
      <c r="GW8" s="384">
        <f t="shared" si="113"/>
        <v>7</v>
      </c>
      <c r="GX8" s="382">
        <f t="shared" si="114"/>
        <v>7</v>
      </c>
      <c r="GY8" s="382" t="str">
        <f t="shared" si="115"/>
        <v>-</v>
      </c>
      <c r="GZ8" s="378">
        <f t="shared" si="116"/>
        <v>7</v>
      </c>
      <c r="HA8" s="389">
        <f t="shared" si="117"/>
        <v>7</v>
      </c>
      <c r="HB8" s="433">
        <v>8</v>
      </c>
      <c r="HC8" s="383">
        <v>6</v>
      </c>
      <c r="HD8" s="383"/>
      <c r="HE8" s="384">
        <f t="shared" si="118"/>
        <v>6</v>
      </c>
      <c r="HF8" s="382">
        <f t="shared" si="119"/>
        <v>7</v>
      </c>
      <c r="HG8" s="382" t="str">
        <f t="shared" si="120"/>
        <v>-</v>
      </c>
      <c r="HH8" s="378">
        <f t="shared" si="121"/>
        <v>7</v>
      </c>
      <c r="HI8" s="389">
        <f t="shared" si="122"/>
        <v>7</v>
      </c>
      <c r="HJ8" s="433">
        <v>6.5</v>
      </c>
      <c r="HK8" s="383">
        <v>5</v>
      </c>
      <c r="HL8" s="383"/>
      <c r="HM8" s="384">
        <f t="shared" si="123"/>
        <v>5</v>
      </c>
      <c r="HN8" s="382">
        <f t="shared" si="124"/>
        <v>5.8</v>
      </c>
      <c r="HO8" s="382" t="str">
        <f t="shared" si="125"/>
        <v>-</v>
      </c>
      <c r="HP8" s="378">
        <f t="shared" si="126"/>
        <v>5.8</v>
      </c>
      <c r="HQ8" s="389">
        <f t="shared" si="127"/>
        <v>5.8</v>
      </c>
      <c r="HR8" s="526">
        <v>8</v>
      </c>
      <c r="HS8" s="503">
        <v>6</v>
      </c>
      <c r="HT8" s="503">
        <v>7</v>
      </c>
      <c r="HU8" s="541">
        <v>7.6</v>
      </c>
      <c r="HV8" s="498">
        <f t="shared" si="128"/>
        <v>6.9</v>
      </c>
      <c r="HW8" s="499" t="str">
        <f t="shared" si="129"/>
        <v>TBK</v>
      </c>
      <c r="HX8" s="500">
        <f t="shared" si="130"/>
        <v>6.6</v>
      </c>
      <c r="HY8" s="497" t="str">
        <f t="shared" si="131"/>
        <v>TBK</v>
      </c>
      <c r="HZ8" s="387">
        <f t="shared" si="132"/>
        <v>6.4</v>
      </c>
      <c r="IA8" s="594" t="str">
        <f t="shared" si="133"/>
        <v>TBK</v>
      </c>
      <c r="IB8" s="496">
        <v>7.5</v>
      </c>
      <c r="IC8" s="496">
        <v>9</v>
      </c>
      <c r="ID8" s="496">
        <v>5</v>
      </c>
      <c r="IE8" s="501">
        <f>ROUND(SUM(IB8:ID8)/3,1)</f>
        <v>7.2</v>
      </c>
      <c r="IF8" s="387">
        <f t="shared" si="134"/>
        <v>6.8</v>
      </c>
      <c r="IG8" s="601" t="str">
        <f t="shared" si="135"/>
        <v>TBK</v>
      </c>
      <c r="IH8" s="601"/>
    </row>
    <row r="9" spans="1:242" s="17" customFormat="1" ht="27" customHeight="1">
      <c r="A9" s="15">
        <f t="shared" si="136"/>
        <v>5</v>
      </c>
      <c r="B9" s="156" t="s">
        <v>70</v>
      </c>
      <c r="C9" s="157" t="s">
        <v>144</v>
      </c>
      <c r="D9" s="158" t="s">
        <v>220</v>
      </c>
      <c r="E9" s="206">
        <v>5</v>
      </c>
      <c r="F9" s="202">
        <v>7</v>
      </c>
      <c r="G9" s="202"/>
      <c r="H9" s="203">
        <f t="shared" si="0"/>
        <v>7</v>
      </c>
      <c r="I9" s="206">
        <f t="shared" si="1"/>
        <v>6</v>
      </c>
      <c r="J9" s="206" t="str">
        <f t="shared" si="2"/>
        <v>-</v>
      </c>
      <c r="K9" s="442">
        <f t="shared" si="3"/>
        <v>6</v>
      </c>
      <c r="L9" s="206">
        <f t="shared" si="4"/>
        <v>6</v>
      </c>
      <c r="M9" s="206">
        <v>5.5</v>
      </c>
      <c r="N9" s="202">
        <v>4</v>
      </c>
      <c r="O9" s="202">
        <v>2</v>
      </c>
      <c r="P9" s="203" t="str">
        <f t="shared" si="5"/>
        <v>4/2</v>
      </c>
      <c r="Q9" s="206">
        <f t="shared" si="6"/>
        <v>4.8</v>
      </c>
      <c r="R9" s="206">
        <f t="shared" si="7"/>
        <v>3.8</v>
      </c>
      <c r="S9" s="442">
        <v>7.5</v>
      </c>
      <c r="T9" s="443" t="s">
        <v>258</v>
      </c>
      <c r="U9" s="206">
        <v>6.3</v>
      </c>
      <c r="V9" s="202">
        <v>3</v>
      </c>
      <c r="W9" s="202">
        <v>3</v>
      </c>
      <c r="X9" s="203" t="str">
        <f t="shared" si="10"/>
        <v>3/3</v>
      </c>
      <c r="Y9" s="206">
        <f t="shared" si="11"/>
        <v>4.7</v>
      </c>
      <c r="Z9" s="206">
        <f t="shared" si="12"/>
        <v>4.7</v>
      </c>
      <c r="AA9" s="442">
        <v>8.5</v>
      </c>
      <c r="AB9" s="443" t="s">
        <v>378</v>
      </c>
      <c r="AC9" s="206">
        <v>5</v>
      </c>
      <c r="AD9" s="202">
        <v>5</v>
      </c>
      <c r="AE9" s="202"/>
      <c r="AF9" s="203">
        <f t="shared" si="137"/>
        <v>5</v>
      </c>
      <c r="AG9" s="206">
        <f t="shared" si="138"/>
        <v>5</v>
      </c>
      <c r="AH9" s="206" t="str">
        <f t="shared" si="139"/>
        <v>-</v>
      </c>
      <c r="AI9" s="442">
        <f t="shared" si="140"/>
        <v>5</v>
      </c>
      <c r="AJ9" s="206">
        <f t="shared" si="141"/>
        <v>5</v>
      </c>
      <c r="AK9" s="206">
        <v>6</v>
      </c>
      <c r="AL9" s="202">
        <v>7</v>
      </c>
      <c r="AM9" s="202"/>
      <c r="AN9" s="203">
        <f t="shared" si="15"/>
        <v>7</v>
      </c>
      <c r="AO9" s="206">
        <f t="shared" si="16"/>
        <v>6.5</v>
      </c>
      <c r="AP9" s="206" t="str">
        <f t="shared" si="17"/>
        <v>-</v>
      </c>
      <c r="AQ9" s="442">
        <f t="shared" si="18"/>
        <v>6.5</v>
      </c>
      <c r="AR9" s="206">
        <f t="shared" si="19"/>
        <v>6.5</v>
      </c>
      <c r="AS9" s="206">
        <v>4.3</v>
      </c>
      <c r="AT9" s="202">
        <v>5</v>
      </c>
      <c r="AU9" s="202">
        <v>6</v>
      </c>
      <c r="AV9" s="203" t="str">
        <f t="shared" si="20"/>
        <v>5/6</v>
      </c>
      <c r="AW9" s="206">
        <f t="shared" si="21"/>
        <v>4.7</v>
      </c>
      <c r="AX9" s="206">
        <f t="shared" si="22"/>
        <v>5.2</v>
      </c>
      <c r="AY9" s="442">
        <f>MAX(AW9:AX9)</f>
        <v>5.2</v>
      </c>
      <c r="AZ9" s="206" t="str">
        <f t="shared" si="23"/>
        <v>4.7/5.2</v>
      </c>
      <c r="BA9" s="431">
        <v>5</v>
      </c>
      <c r="BB9" s="427">
        <f t="shared" si="24"/>
        <v>6.2</v>
      </c>
      <c r="BC9" s="235" t="str">
        <f t="shared" si="25"/>
        <v>TBK</v>
      </c>
      <c r="BD9" s="206">
        <v>7</v>
      </c>
      <c r="BE9" s="202">
        <v>3</v>
      </c>
      <c r="BF9" s="202"/>
      <c r="BG9" s="203">
        <f t="shared" si="26"/>
        <v>3</v>
      </c>
      <c r="BH9" s="206">
        <f t="shared" si="27"/>
        <v>5</v>
      </c>
      <c r="BI9" s="206" t="str">
        <f t="shared" si="28"/>
        <v>-</v>
      </c>
      <c r="BJ9" s="443">
        <f t="shared" si="29"/>
        <v>5</v>
      </c>
      <c r="BK9" s="444">
        <f t="shared" si="30"/>
        <v>5</v>
      </c>
      <c r="BL9" s="206">
        <v>6.3</v>
      </c>
      <c r="BM9" s="431">
        <v>7</v>
      </c>
      <c r="BN9" s="431"/>
      <c r="BO9" s="203">
        <f t="shared" si="31"/>
        <v>7</v>
      </c>
      <c r="BP9" s="206">
        <f t="shared" si="32"/>
        <v>6.7</v>
      </c>
      <c r="BQ9" s="206" t="str">
        <f t="shared" si="33"/>
        <v>-</v>
      </c>
      <c r="BR9" s="443">
        <f t="shared" si="34"/>
        <v>6.7</v>
      </c>
      <c r="BS9" s="444">
        <f t="shared" si="35"/>
        <v>6.7</v>
      </c>
      <c r="BT9" s="206"/>
      <c r="BU9" s="206"/>
      <c r="BV9" s="443"/>
      <c r="BW9" s="444"/>
      <c r="BX9" s="206">
        <v>8.5</v>
      </c>
      <c r="BY9" s="202">
        <v>7</v>
      </c>
      <c r="BZ9" s="202"/>
      <c r="CA9" s="203">
        <f t="shared" si="36"/>
        <v>7</v>
      </c>
      <c r="CB9" s="206">
        <f t="shared" si="37"/>
        <v>7.8</v>
      </c>
      <c r="CC9" s="206" t="str">
        <f t="shared" si="38"/>
        <v>-</v>
      </c>
      <c r="CD9" s="443">
        <f t="shared" si="39"/>
        <v>7.8</v>
      </c>
      <c r="CE9" s="444">
        <f t="shared" si="40"/>
        <v>7.8</v>
      </c>
      <c r="CF9" s="206">
        <v>8</v>
      </c>
      <c r="CG9" s="202">
        <v>6</v>
      </c>
      <c r="CH9" s="202"/>
      <c r="CI9" s="203">
        <f t="shared" si="41"/>
        <v>6</v>
      </c>
      <c r="CJ9" s="206">
        <f t="shared" si="42"/>
        <v>7</v>
      </c>
      <c r="CK9" s="206" t="str">
        <f t="shared" si="43"/>
        <v>-</v>
      </c>
      <c r="CL9" s="443">
        <f t="shared" si="44"/>
        <v>7</v>
      </c>
      <c r="CM9" s="444">
        <f t="shared" si="45"/>
        <v>7</v>
      </c>
      <c r="CN9" s="206">
        <v>8</v>
      </c>
      <c r="CO9" s="202">
        <v>5</v>
      </c>
      <c r="CP9" s="202"/>
      <c r="CQ9" s="203">
        <f t="shared" si="46"/>
        <v>5</v>
      </c>
      <c r="CR9" s="206">
        <f t="shared" si="47"/>
        <v>6.5</v>
      </c>
      <c r="CS9" s="206" t="str">
        <f t="shared" si="48"/>
        <v>-</v>
      </c>
      <c r="CT9" s="443">
        <f t="shared" si="49"/>
        <v>6.5</v>
      </c>
      <c r="CU9" s="444">
        <f t="shared" si="50"/>
        <v>6.5</v>
      </c>
      <c r="CV9" s="206">
        <v>7.7</v>
      </c>
      <c r="CW9" s="202">
        <v>8</v>
      </c>
      <c r="CX9" s="202"/>
      <c r="CY9" s="203">
        <f t="shared" si="51"/>
        <v>8</v>
      </c>
      <c r="CZ9" s="206">
        <f t="shared" si="52"/>
        <v>7.9</v>
      </c>
      <c r="DA9" s="206" t="str">
        <f t="shared" si="53"/>
        <v>-</v>
      </c>
      <c r="DB9" s="443">
        <f t="shared" si="54"/>
        <v>7.9</v>
      </c>
      <c r="DC9" s="444">
        <f t="shared" si="55"/>
        <v>7.9</v>
      </c>
      <c r="DD9" s="206">
        <v>5</v>
      </c>
      <c r="DE9" s="202">
        <v>7</v>
      </c>
      <c r="DF9" s="202"/>
      <c r="DG9" s="203">
        <f t="shared" si="56"/>
        <v>7</v>
      </c>
      <c r="DH9" s="206">
        <f t="shared" si="57"/>
        <v>6</v>
      </c>
      <c r="DI9" s="206" t="str">
        <f t="shared" si="58"/>
        <v>-</v>
      </c>
      <c r="DJ9" s="443">
        <f t="shared" si="59"/>
        <v>6</v>
      </c>
      <c r="DK9" s="444">
        <f t="shared" si="60"/>
        <v>6</v>
      </c>
      <c r="DL9" s="206">
        <v>6.4</v>
      </c>
      <c r="DM9" s="202">
        <v>7</v>
      </c>
      <c r="DN9" s="202"/>
      <c r="DO9" s="203">
        <f t="shared" si="61"/>
        <v>7</v>
      </c>
      <c r="DP9" s="206">
        <f t="shared" si="62"/>
        <v>6.7</v>
      </c>
      <c r="DQ9" s="206" t="str">
        <f t="shared" si="63"/>
        <v>-</v>
      </c>
      <c r="DR9" s="443">
        <f t="shared" si="64"/>
        <v>6.7</v>
      </c>
      <c r="DS9" s="444">
        <f t="shared" si="65"/>
        <v>6.7</v>
      </c>
      <c r="DT9" s="221">
        <v>6</v>
      </c>
      <c r="DU9" s="222">
        <v>6</v>
      </c>
      <c r="DV9" s="222">
        <v>7</v>
      </c>
      <c r="DW9" s="443">
        <f t="shared" si="66"/>
        <v>6.3</v>
      </c>
      <c r="DX9" s="202">
        <v>6</v>
      </c>
      <c r="DY9" s="427">
        <f t="shared" si="67"/>
        <v>6.7</v>
      </c>
      <c r="DZ9" s="305" t="str">
        <f t="shared" si="68"/>
        <v>TBK</v>
      </c>
      <c r="EA9" s="427">
        <f t="shared" si="69"/>
        <v>6.5</v>
      </c>
      <c r="EB9" s="305" t="str">
        <f t="shared" si="70"/>
        <v>TBK</v>
      </c>
      <c r="EC9" s="433">
        <v>5.5</v>
      </c>
      <c r="ED9" s="383">
        <v>4</v>
      </c>
      <c r="EE9" s="383">
        <v>8</v>
      </c>
      <c r="EF9" s="384" t="str">
        <f t="shared" si="71"/>
        <v>4/8</v>
      </c>
      <c r="EG9" s="382">
        <f t="shared" si="72"/>
        <v>4.8</v>
      </c>
      <c r="EH9" s="382">
        <f t="shared" si="73"/>
        <v>6.8</v>
      </c>
      <c r="EI9" s="378">
        <f t="shared" si="74"/>
        <v>6.8</v>
      </c>
      <c r="EJ9" s="389" t="str">
        <f t="shared" si="75"/>
        <v>4.8/6.8</v>
      </c>
      <c r="EK9" s="433">
        <v>5.25</v>
      </c>
      <c r="EL9" s="383">
        <v>6</v>
      </c>
      <c r="EM9" s="383"/>
      <c r="EN9" s="384">
        <f t="shared" si="76"/>
        <v>6</v>
      </c>
      <c r="EO9" s="382">
        <f t="shared" si="77"/>
        <v>5.6</v>
      </c>
      <c r="EP9" s="382" t="str">
        <f t="shared" si="78"/>
        <v>-</v>
      </c>
      <c r="EQ9" s="378">
        <f t="shared" si="79"/>
        <v>5.6</v>
      </c>
      <c r="ER9" s="389">
        <f t="shared" si="80"/>
        <v>5.6</v>
      </c>
      <c r="ES9" s="433">
        <v>8.5</v>
      </c>
      <c r="ET9" s="383">
        <v>4</v>
      </c>
      <c r="EU9" s="383"/>
      <c r="EV9" s="384">
        <f t="shared" si="81"/>
        <v>4</v>
      </c>
      <c r="EW9" s="382">
        <f t="shared" si="82"/>
        <v>6.3</v>
      </c>
      <c r="EX9" s="382" t="str">
        <f t="shared" si="83"/>
        <v>-</v>
      </c>
      <c r="EY9" s="378">
        <f t="shared" si="84"/>
        <v>6.3</v>
      </c>
      <c r="EZ9" s="389">
        <f t="shared" si="85"/>
        <v>6.3</v>
      </c>
      <c r="FA9" s="433">
        <v>6.5</v>
      </c>
      <c r="FB9" s="383">
        <v>4</v>
      </c>
      <c r="FC9" s="383"/>
      <c r="FD9" s="384">
        <f t="shared" si="86"/>
        <v>4</v>
      </c>
      <c r="FE9" s="382">
        <f t="shared" si="87"/>
        <v>5.3</v>
      </c>
      <c r="FF9" s="382" t="str">
        <f t="shared" si="88"/>
        <v>-</v>
      </c>
      <c r="FG9" s="378">
        <f t="shared" si="89"/>
        <v>5.3</v>
      </c>
      <c r="FH9" s="389">
        <f t="shared" si="90"/>
        <v>5.3</v>
      </c>
      <c r="FI9" s="433">
        <v>6.67</v>
      </c>
      <c r="FJ9" s="383">
        <v>5</v>
      </c>
      <c r="FK9" s="383"/>
      <c r="FL9" s="384">
        <f t="shared" si="91"/>
        <v>5</v>
      </c>
      <c r="FM9" s="382">
        <f t="shared" si="92"/>
        <v>5.8</v>
      </c>
      <c r="FN9" s="382" t="str">
        <f t="shared" si="93"/>
        <v>-</v>
      </c>
      <c r="FO9" s="378">
        <f t="shared" si="94"/>
        <v>5.8</v>
      </c>
      <c r="FP9" s="389">
        <f t="shared" si="95"/>
        <v>5.8</v>
      </c>
      <c r="FQ9" s="433">
        <v>4</v>
      </c>
      <c r="FR9" s="383">
        <v>6</v>
      </c>
      <c r="FS9" s="383"/>
      <c r="FT9" s="384">
        <f t="shared" si="96"/>
        <v>6</v>
      </c>
      <c r="FU9" s="382">
        <f t="shared" si="97"/>
        <v>5</v>
      </c>
      <c r="FV9" s="382" t="str">
        <f t="shared" si="98"/>
        <v>-</v>
      </c>
      <c r="FW9" s="378">
        <f t="shared" si="99"/>
        <v>5</v>
      </c>
      <c r="FX9" s="389">
        <f t="shared" si="100"/>
        <v>5</v>
      </c>
      <c r="FY9" s="496">
        <v>8</v>
      </c>
      <c r="FZ9" s="496">
        <v>7</v>
      </c>
      <c r="GA9" s="501">
        <v>7.5</v>
      </c>
      <c r="GB9" s="500">
        <f t="shared" si="101"/>
        <v>6.2</v>
      </c>
      <c r="GC9" s="529" t="str">
        <f t="shared" si="102"/>
        <v>TBK</v>
      </c>
      <c r="GD9" s="433">
        <v>6.6</v>
      </c>
      <c r="GE9" s="383">
        <v>3</v>
      </c>
      <c r="GF9" s="383">
        <v>5</v>
      </c>
      <c r="GG9" s="384" t="str">
        <f t="shared" si="103"/>
        <v>3/5</v>
      </c>
      <c r="GH9" s="382">
        <f t="shared" si="104"/>
        <v>4.8</v>
      </c>
      <c r="GI9" s="382">
        <f t="shared" si="105"/>
        <v>5.8</v>
      </c>
      <c r="GJ9" s="378">
        <f t="shared" si="106"/>
        <v>5.8</v>
      </c>
      <c r="GK9" s="389" t="str">
        <f t="shared" si="107"/>
        <v>4.8/5.8</v>
      </c>
      <c r="GL9" s="433">
        <v>7</v>
      </c>
      <c r="GM9" s="383">
        <v>3</v>
      </c>
      <c r="GN9" s="383"/>
      <c r="GO9" s="384">
        <f t="shared" si="108"/>
        <v>3</v>
      </c>
      <c r="GP9" s="382">
        <f t="shared" si="109"/>
        <v>5</v>
      </c>
      <c r="GQ9" s="382" t="str">
        <f t="shared" si="110"/>
        <v>-</v>
      </c>
      <c r="GR9" s="378">
        <f t="shared" si="111"/>
        <v>5</v>
      </c>
      <c r="GS9" s="389">
        <f t="shared" si="112"/>
        <v>5</v>
      </c>
      <c r="GT9" s="433">
        <v>7.5</v>
      </c>
      <c r="GU9" s="383">
        <v>7</v>
      </c>
      <c r="GV9" s="383"/>
      <c r="GW9" s="384">
        <f t="shared" si="113"/>
        <v>7</v>
      </c>
      <c r="GX9" s="382">
        <f t="shared" si="114"/>
        <v>7.3</v>
      </c>
      <c r="GY9" s="382" t="str">
        <f t="shared" si="115"/>
        <v>-</v>
      </c>
      <c r="GZ9" s="378">
        <f t="shared" si="116"/>
        <v>7.3</v>
      </c>
      <c r="HA9" s="389">
        <f t="shared" si="117"/>
        <v>7.3</v>
      </c>
      <c r="HB9" s="433">
        <v>7</v>
      </c>
      <c r="HC9" s="383">
        <v>9</v>
      </c>
      <c r="HD9" s="383"/>
      <c r="HE9" s="384">
        <f t="shared" si="118"/>
        <v>9</v>
      </c>
      <c r="HF9" s="382">
        <f t="shared" si="119"/>
        <v>8</v>
      </c>
      <c r="HG9" s="382" t="str">
        <f t="shared" si="120"/>
        <v>-</v>
      </c>
      <c r="HH9" s="378">
        <f t="shared" si="121"/>
        <v>8</v>
      </c>
      <c r="HI9" s="389">
        <f t="shared" si="122"/>
        <v>8</v>
      </c>
      <c r="HJ9" s="433">
        <v>6.5</v>
      </c>
      <c r="HK9" s="383">
        <v>7</v>
      </c>
      <c r="HL9" s="383"/>
      <c r="HM9" s="384">
        <f t="shared" si="123"/>
        <v>7</v>
      </c>
      <c r="HN9" s="382">
        <f t="shared" si="124"/>
        <v>6.8</v>
      </c>
      <c r="HO9" s="382" t="str">
        <f t="shared" si="125"/>
        <v>-</v>
      </c>
      <c r="HP9" s="378">
        <f t="shared" si="126"/>
        <v>6.8</v>
      </c>
      <c r="HQ9" s="389">
        <f t="shared" si="127"/>
        <v>6.8</v>
      </c>
      <c r="HR9" s="526">
        <v>7</v>
      </c>
      <c r="HS9" s="503">
        <v>7</v>
      </c>
      <c r="HT9" s="503">
        <v>8</v>
      </c>
      <c r="HU9" s="541">
        <v>6.9</v>
      </c>
      <c r="HV9" s="498">
        <f t="shared" si="128"/>
        <v>6.8</v>
      </c>
      <c r="HW9" s="499" t="str">
        <f t="shared" si="129"/>
        <v>TBK</v>
      </c>
      <c r="HX9" s="500">
        <f t="shared" si="130"/>
        <v>6.5</v>
      </c>
      <c r="HY9" s="497" t="str">
        <f t="shared" si="131"/>
        <v>TBK</v>
      </c>
      <c r="HZ9" s="387">
        <f t="shared" si="132"/>
        <v>6.5</v>
      </c>
      <c r="IA9" s="594" t="str">
        <f t="shared" si="133"/>
        <v>TBK</v>
      </c>
      <c r="IB9" s="496">
        <v>7</v>
      </c>
      <c r="IC9" s="496">
        <v>8.5</v>
      </c>
      <c r="ID9" s="496">
        <v>6</v>
      </c>
      <c r="IE9" s="501">
        <f>ROUND(SUM(IB9:ID9)/3,1)</f>
        <v>7.2</v>
      </c>
      <c r="IF9" s="387">
        <f t="shared" si="134"/>
        <v>6.9</v>
      </c>
      <c r="IG9" s="601" t="str">
        <f t="shared" si="135"/>
        <v>TBK</v>
      </c>
      <c r="IH9" s="601"/>
    </row>
    <row r="10" spans="1:242" s="17" customFormat="1" ht="27" customHeight="1">
      <c r="A10" s="15">
        <f t="shared" si="136"/>
        <v>6</v>
      </c>
      <c r="B10" s="156" t="s">
        <v>71</v>
      </c>
      <c r="C10" s="157" t="s">
        <v>145</v>
      </c>
      <c r="D10" s="158" t="s">
        <v>146</v>
      </c>
      <c r="E10" s="206">
        <v>6.8</v>
      </c>
      <c r="F10" s="202">
        <v>5</v>
      </c>
      <c r="G10" s="202"/>
      <c r="H10" s="203">
        <f t="shared" si="0"/>
        <v>5</v>
      </c>
      <c r="I10" s="206">
        <f t="shared" si="1"/>
        <v>5.9</v>
      </c>
      <c r="J10" s="206" t="str">
        <f t="shared" si="2"/>
        <v>-</v>
      </c>
      <c r="K10" s="442">
        <f t="shared" si="3"/>
        <v>5.9</v>
      </c>
      <c r="L10" s="206">
        <f t="shared" si="4"/>
        <v>5.9</v>
      </c>
      <c r="M10" s="206">
        <v>6.5</v>
      </c>
      <c r="N10" s="202">
        <v>0</v>
      </c>
      <c r="O10" s="202">
        <v>3</v>
      </c>
      <c r="P10" s="203" t="str">
        <f t="shared" si="5"/>
        <v>0/3</v>
      </c>
      <c r="Q10" s="206">
        <f t="shared" si="6"/>
        <v>3.3</v>
      </c>
      <c r="R10" s="206">
        <f t="shared" si="7"/>
        <v>4.8</v>
      </c>
      <c r="S10" s="442">
        <v>7.5</v>
      </c>
      <c r="T10" s="443" t="s">
        <v>263</v>
      </c>
      <c r="U10" s="206">
        <v>7</v>
      </c>
      <c r="V10" s="202">
        <v>3</v>
      </c>
      <c r="W10" s="202"/>
      <c r="X10" s="203">
        <f t="shared" si="10"/>
        <v>3</v>
      </c>
      <c r="Y10" s="206">
        <f t="shared" si="11"/>
        <v>5</v>
      </c>
      <c r="Z10" s="206" t="str">
        <f t="shared" si="12"/>
        <v>-</v>
      </c>
      <c r="AA10" s="442">
        <f t="shared" si="13"/>
        <v>5</v>
      </c>
      <c r="AB10" s="206">
        <f t="shared" si="14"/>
        <v>5</v>
      </c>
      <c r="AC10" s="206">
        <v>6</v>
      </c>
      <c r="AD10" s="202">
        <v>6</v>
      </c>
      <c r="AE10" s="202"/>
      <c r="AF10" s="203">
        <f t="shared" si="137"/>
        <v>6</v>
      </c>
      <c r="AG10" s="206">
        <f t="shared" si="138"/>
        <v>6</v>
      </c>
      <c r="AH10" s="206" t="str">
        <f t="shared" si="139"/>
        <v>-</v>
      </c>
      <c r="AI10" s="442">
        <f t="shared" si="140"/>
        <v>6</v>
      </c>
      <c r="AJ10" s="206">
        <f t="shared" si="141"/>
        <v>6</v>
      </c>
      <c r="AK10" s="206">
        <v>10</v>
      </c>
      <c r="AL10" s="202">
        <v>8</v>
      </c>
      <c r="AM10" s="202"/>
      <c r="AN10" s="203">
        <f t="shared" si="15"/>
        <v>8</v>
      </c>
      <c r="AO10" s="206">
        <f t="shared" si="16"/>
        <v>9</v>
      </c>
      <c r="AP10" s="206" t="str">
        <f t="shared" si="17"/>
        <v>-</v>
      </c>
      <c r="AQ10" s="442">
        <f t="shared" si="18"/>
        <v>9</v>
      </c>
      <c r="AR10" s="206">
        <f t="shared" si="19"/>
        <v>9</v>
      </c>
      <c r="AS10" s="206">
        <v>7.7</v>
      </c>
      <c r="AT10" s="202">
        <v>5</v>
      </c>
      <c r="AU10" s="202"/>
      <c r="AV10" s="203">
        <f t="shared" si="20"/>
        <v>5</v>
      </c>
      <c r="AW10" s="206">
        <f t="shared" si="21"/>
        <v>6.4</v>
      </c>
      <c r="AX10" s="206" t="str">
        <f t="shared" si="22"/>
        <v>-</v>
      </c>
      <c r="AY10" s="442">
        <f>MAX(AW10:AX10)</f>
        <v>6.4</v>
      </c>
      <c r="AZ10" s="206">
        <f t="shared" si="23"/>
        <v>6.4</v>
      </c>
      <c r="BA10" s="431">
        <v>5</v>
      </c>
      <c r="BB10" s="427">
        <f t="shared" si="24"/>
        <v>6.3</v>
      </c>
      <c r="BC10" s="235" t="str">
        <f t="shared" si="25"/>
        <v>TBK</v>
      </c>
      <c r="BD10" s="206">
        <v>6.3</v>
      </c>
      <c r="BE10" s="202">
        <v>3</v>
      </c>
      <c r="BF10" s="202">
        <v>4</v>
      </c>
      <c r="BG10" s="203" t="str">
        <f t="shared" si="26"/>
        <v>3/4</v>
      </c>
      <c r="BH10" s="206">
        <f t="shared" si="27"/>
        <v>4.7</v>
      </c>
      <c r="BI10" s="206">
        <f t="shared" si="28"/>
        <v>5.2</v>
      </c>
      <c r="BJ10" s="443">
        <f t="shared" si="29"/>
        <v>5.2</v>
      </c>
      <c r="BK10" s="444" t="str">
        <f t="shared" si="30"/>
        <v>4.7/5.2</v>
      </c>
      <c r="BL10" s="206">
        <v>6.7</v>
      </c>
      <c r="BM10" s="431">
        <v>6</v>
      </c>
      <c r="BN10" s="431"/>
      <c r="BO10" s="203">
        <f t="shared" si="31"/>
        <v>6</v>
      </c>
      <c r="BP10" s="206">
        <f t="shared" si="32"/>
        <v>6.4</v>
      </c>
      <c r="BQ10" s="206" t="str">
        <f t="shared" si="33"/>
        <v>-</v>
      </c>
      <c r="BR10" s="443">
        <f t="shared" si="34"/>
        <v>6.4</v>
      </c>
      <c r="BS10" s="444">
        <f t="shared" si="35"/>
        <v>6.4</v>
      </c>
      <c r="BT10" s="206"/>
      <c r="BU10" s="206"/>
      <c r="BV10" s="443"/>
      <c r="BW10" s="444"/>
      <c r="BX10" s="206">
        <v>9.5</v>
      </c>
      <c r="BY10" s="202">
        <v>7</v>
      </c>
      <c r="BZ10" s="202"/>
      <c r="CA10" s="203">
        <f t="shared" si="36"/>
        <v>7</v>
      </c>
      <c r="CB10" s="206">
        <f t="shared" si="37"/>
        <v>8.3</v>
      </c>
      <c r="CC10" s="206" t="str">
        <f t="shared" si="38"/>
        <v>-</v>
      </c>
      <c r="CD10" s="443">
        <f t="shared" si="39"/>
        <v>8.3</v>
      </c>
      <c r="CE10" s="444">
        <f t="shared" si="40"/>
        <v>8.3</v>
      </c>
      <c r="CF10" s="206">
        <v>6.5</v>
      </c>
      <c r="CG10" s="202">
        <v>7</v>
      </c>
      <c r="CH10" s="202"/>
      <c r="CI10" s="203">
        <f t="shared" si="41"/>
        <v>7</v>
      </c>
      <c r="CJ10" s="206">
        <f t="shared" si="42"/>
        <v>6.8</v>
      </c>
      <c r="CK10" s="206" t="str">
        <f t="shared" si="43"/>
        <v>-</v>
      </c>
      <c r="CL10" s="443">
        <f t="shared" si="44"/>
        <v>6.8</v>
      </c>
      <c r="CM10" s="444">
        <f t="shared" si="45"/>
        <v>6.8</v>
      </c>
      <c r="CN10" s="206">
        <v>5.4</v>
      </c>
      <c r="CO10" s="202">
        <v>6</v>
      </c>
      <c r="CP10" s="202"/>
      <c r="CQ10" s="203">
        <f t="shared" si="46"/>
        <v>6</v>
      </c>
      <c r="CR10" s="206">
        <f t="shared" si="47"/>
        <v>5.7</v>
      </c>
      <c r="CS10" s="206" t="str">
        <f t="shared" si="48"/>
        <v>-</v>
      </c>
      <c r="CT10" s="443">
        <f t="shared" si="49"/>
        <v>5.7</v>
      </c>
      <c r="CU10" s="444">
        <f t="shared" si="50"/>
        <v>5.7</v>
      </c>
      <c r="CV10" s="206">
        <v>7.6</v>
      </c>
      <c r="CW10" s="202">
        <v>6</v>
      </c>
      <c r="CX10" s="202"/>
      <c r="CY10" s="203">
        <f t="shared" si="51"/>
        <v>6</v>
      </c>
      <c r="CZ10" s="206">
        <f t="shared" si="52"/>
        <v>6.8</v>
      </c>
      <c r="DA10" s="206" t="str">
        <f t="shared" si="53"/>
        <v>-</v>
      </c>
      <c r="DB10" s="443">
        <f t="shared" si="54"/>
        <v>6.8</v>
      </c>
      <c r="DC10" s="444">
        <f t="shared" si="55"/>
        <v>6.8</v>
      </c>
      <c r="DD10" s="206">
        <v>7</v>
      </c>
      <c r="DE10" s="202">
        <v>5</v>
      </c>
      <c r="DF10" s="202"/>
      <c r="DG10" s="203">
        <f t="shared" si="56"/>
        <v>5</v>
      </c>
      <c r="DH10" s="206">
        <f t="shared" si="57"/>
        <v>6</v>
      </c>
      <c r="DI10" s="206" t="str">
        <f t="shared" si="58"/>
        <v>-</v>
      </c>
      <c r="DJ10" s="443">
        <f t="shared" si="59"/>
        <v>6</v>
      </c>
      <c r="DK10" s="444">
        <f t="shared" si="60"/>
        <v>6</v>
      </c>
      <c r="DL10" s="206">
        <v>6.2</v>
      </c>
      <c r="DM10" s="202">
        <v>5</v>
      </c>
      <c r="DN10" s="202"/>
      <c r="DO10" s="203">
        <f t="shared" si="61"/>
        <v>5</v>
      </c>
      <c r="DP10" s="206">
        <f t="shared" si="62"/>
        <v>5.6</v>
      </c>
      <c r="DQ10" s="206" t="str">
        <f t="shared" si="63"/>
        <v>-</v>
      </c>
      <c r="DR10" s="443">
        <f t="shared" si="64"/>
        <v>5.6</v>
      </c>
      <c r="DS10" s="444">
        <f t="shared" si="65"/>
        <v>5.6</v>
      </c>
      <c r="DT10" s="221">
        <v>7</v>
      </c>
      <c r="DU10" s="222">
        <v>6</v>
      </c>
      <c r="DV10" s="222">
        <v>8</v>
      </c>
      <c r="DW10" s="443">
        <f t="shared" si="66"/>
        <v>7</v>
      </c>
      <c r="DX10" s="202">
        <v>7</v>
      </c>
      <c r="DY10" s="427">
        <f t="shared" si="67"/>
        <v>6.4</v>
      </c>
      <c r="DZ10" s="305" t="str">
        <f t="shared" si="68"/>
        <v>TBK</v>
      </c>
      <c r="EA10" s="427">
        <f t="shared" si="69"/>
        <v>6.4</v>
      </c>
      <c r="EB10" s="305" t="str">
        <f t="shared" si="70"/>
        <v>TBK</v>
      </c>
      <c r="EC10" s="433">
        <v>6</v>
      </c>
      <c r="ED10" s="383">
        <v>5</v>
      </c>
      <c r="EE10" s="383"/>
      <c r="EF10" s="384">
        <f t="shared" si="71"/>
        <v>5</v>
      </c>
      <c r="EG10" s="382">
        <f t="shared" si="72"/>
        <v>5.5</v>
      </c>
      <c r="EH10" s="382" t="str">
        <f t="shared" si="73"/>
        <v>-</v>
      </c>
      <c r="EI10" s="378">
        <f t="shared" si="74"/>
        <v>5.5</v>
      </c>
      <c r="EJ10" s="389">
        <f t="shared" si="75"/>
        <v>5.5</v>
      </c>
      <c r="EK10" s="433">
        <v>7.75</v>
      </c>
      <c r="EL10" s="383">
        <v>6</v>
      </c>
      <c r="EM10" s="383"/>
      <c r="EN10" s="384">
        <f t="shared" si="76"/>
        <v>6</v>
      </c>
      <c r="EO10" s="382">
        <f t="shared" si="77"/>
        <v>6.9</v>
      </c>
      <c r="EP10" s="382" t="str">
        <f t="shared" si="78"/>
        <v>-</v>
      </c>
      <c r="EQ10" s="378">
        <f t="shared" si="79"/>
        <v>6.9</v>
      </c>
      <c r="ER10" s="389">
        <f t="shared" si="80"/>
        <v>6.9</v>
      </c>
      <c r="ES10" s="433">
        <v>8</v>
      </c>
      <c r="ET10" s="383">
        <v>4</v>
      </c>
      <c r="EU10" s="383"/>
      <c r="EV10" s="384">
        <f t="shared" si="81"/>
        <v>4</v>
      </c>
      <c r="EW10" s="382">
        <f t="shared" si="82"/>
        <v>6</v>
      </c>
      <c r="EX10" s="382" t="str">
        <f t="shared" si="83"/>
        <v>-</v>
      </c>
      <c r="EY10" s="378">
        <f t="shared" si="84"/>
        <v>6</v>
      </c>
      <c r="EZ10" s="389">
        <f t="shared" si="85"/>
        <v>6</v>
      </c>
      <c r="FA10" s="433">
        <v>8</v>
      </c>
      <c r="FB10" s="383">
        <v>4</v>
      </c>
      <c r="FC10" s="383"/>
      <c r="FD10" s="384">
        <f t="shared" si="86"/>
        <v>4</v>
      </c>
      <c r="FE10" s="382">
        <f t="shared" si="87"/>
        <v>6</v>
      </c>
      <c r="FF10" s="382" t="str">
        <f t="shared" si="88"/>
        <v>-</v>
      </c>
      <c r="FG10" s="378">
        <f t="shared" si="89"/>
        <v>6</v>
      </c>
      <c r="FH10" s="389">
        <f t="shared" si="90"/>
        <v>6</v>
      </c>
      <c r="FI10" s="433">
        <v>6.67</v>
      </c>
      <c r="FJ10" s="383">
        <v>6</v>
      </c>
      <c r="FK10" s="383"/>
      <c r="FL10" s="384">
        <f t="shared" si="91"/>
        <v>6</v>
      </c>
      <c r="FM10" s="382">
        <f t="shared" si="92"/>
        <v>6.3</v>
      </c>
      <c r="FN10" s="382" t="str">
        <f t="shared" si="93"/>
        <v>-</v>
      </c>
      <c r="FO10" s="378">
        <f t="shared" si="94"/>
        <v>6.3</v>
      </c>
      <c r="FP10" s="389">
        <f t="shared" si="95"/>
        <v>6.3</v>
      </c>
      <c r="FQ10" s="433">
        <v>5.5</v>
      </c>
      <c r="FR10" s="383">
        <v>3</v>
      </c>
      <c r="FS10" s="383">
        <v>6</v>
      </c>
      <c r="FT10" s="384" t="str">
        <f t="shared" si="96"/>
        <v>3/6</v>
      </c>
      <c r="FU10" s="382">
        <f t="shared" si="97"/>
        <v>4.3</v>
      </c>
      <c r="FV10" s="382">
        <f t="shared" si="98"/>
        <v>5.8</v>
      </c>
      <c r="FW10" s="378">
        <f t="shared" si="99"/>
        <v>5.8</v>
      </c>
      <c r="FX10" s="389" t="str">
        <f t="shared" si="100"/>
        <v>4.3/5.8</v>
      </c>
      <c r="FY10" s="496">
        <v>7</v>
      </c>
      <c r="FZ10" s="496">
        <v>5</v>
      </c>
      <c r="GA10" s="501">
        <v>7.6</v>
      </c>
      <c r="GB10" s="500">
        <f t="shared" si="101"/>
        <v>6.4</v>
      </c>
      <c r="GC10" s="529" t="str">
        <f t="shared" si="102"/>
        <v>TBK</v>
      </c>
      <c r="GD10" s="433">
        <v>7</v>
      </c>
      <c r="GE10" s="383">
        <v>4</v>
      </c>
      <c r="GF10" s="383"/>
      <c r="GG10" s="384">
        <f t="shared" si="103"/>
        <v>4</v>
      </c>
      <c r="GH10" s="382">
        <f t="shared" si="104"/>
        <v>5.5</v>
      </c>
      <c r="GI10" s="382" t="str">
        <f t="shared" si="105"/>
        <v>-</v>
      </c>
      <c r="GJ10" s="378">
        <f t="shared" si="106"/>
        <v>5.5</v>
      </c>
      <c r="GK10" s="389">
        <f t="shared" si="107"/>
        <v>5.5</v>
      </c>
      <c r="GL10" s="433">
        <v>7</v>
      </c>
      <c r="GM10" s="383">
        <v>5</v>
      </c>
      <c r="GN10" s="383"/>
      <c r="GO10" s="384">
        <f t="shared" si="108"/>
        <v>5</v>
      </c>
      <c r="GP10" s="382">
        <f t="shared" si="109"/>
        <v>6</v>
      </c>
      <c r="GQ10" s="382" t="str">
        <f t="shared" si="110"/>
        <v>-</v>
      </c>
      <c r="GR10" s="378">
        <f t="shared" si="111"/>
        <v>6</v>
      </c>
      <c r="GS10" s="389">
        <f t="shared" si="112"/>
        <v>6</v>
      </c>
      <c r="GT10" s="433">
        <v>6.5</v>
      </c>
      <c r="GU10" s="383">
        <v>9</v>
      </c>
      <c r="GV10" s="383"/>
      <c r="GW10" s="384">
        <f t="shared" si="113"/>
        <v>9</v>
      </c>
      <c r="GX10" s="382">
        <f t="shared" si="114"/>
        <v>7.8</v>
      </c>
      <c r="GY10" s="382" t="str">
        <f t="shared" si="115"/>
        <v>-</v>
      </c>
      <c r="GZ10" s="378">
        <f t="shared" si="116"/>
        <v>7.8</v>
      </c>
      <c r="HA10" s="389">
        <f t="shared" si="117"/>
        <v>7.8</v>
      </c>
      <c r="HB10" s="433">
        <v>8.5</v>
      </c>
      <c r="HC10" s="383">
        <v>6</v>
      </c>
      <c r="HD10" s="383"/>
      <c r="HE10" s="384">
        <f t="shared" si="118"/>
        <v>6</v>
      </c>
      <c r="HF10" s="382">
        <f t="shared" si="119"/>
        <v>7.3</v>
      </c>
      <c r="HG10" s="382" t="str">
        <f t="shared" si="120"/>
        <v>-</v>
      </c>
      <c r="HH10" s="378">
        <f t="shared" si="121"/>
        <v>7.3</v>
      </c>
      <c r="HI10" s="389">
        <f t="shared" si="122"/>
        <v>7.3</v>
      </c>
      <c r="HJ10" s="433">
        <v>6.5</v>
      </c>
      <c r="HK10" s="383">
        <v>7</v>
      </c>
      <c r="HL10" s="383"/>
      <c r="HM10" s="384">
        <f t="shared" si="123"/>
        <v>7</v>
      </c>
      <c r="HN10" s="382">
        <f t="shared" si="124"/>
        <v>6.8</v>
      </c>
      <c r="HO10" s="382" t="str">
        <f t="shared" si="125"/>
        <v>-</v>
      </c>
      <c r="HP10" s="378">
        <f t="shared" si="126"/>
        <v>6.8</v>
      </c>
      <c r="HQ10" s="389">
        <f t="shared" si="127"/>
        <v>6.8</v>
      </c>
      <c r="HR10" s="526">
        <v>7</v>
      </c>
      <c r="HS10" s="503">
        <v>7</v>
      </c>
      <c r="HT10" s="503">
        <v>8</v>
      </c>
      <c r="HU10" s="541">
        <v>7.3</v>
      </c>
      <c r="HV10" s="498">
        <f t="shared" si="128"/>
        <v>6.9</v>
      </c>
      <c r="HW10" s="499" t="str">
        <f t="shared" si="129"/>
        <v>TBK</v>
      </c>
      <c r="HX10" s="500">
        <f t="shared" si="130"/>
        <v>6.6</v>
      </c>
      <c r="HY10" s="497" t="str">
        <f t="shared" si="131"/>
        <v>TBK</v>
      </c>
      <c r="HZ10" s="387">
        <f t="shared" si="132"/>
        <v>6.5</v>
      </c>
      <c r="IA10" s="594" t="str">
        <f t="shared" si="133"/>
        <v>TBK</v>
      </c>
      <c r="IB10" s="496">
        <v>6</v>
      </c>
      <c r="IC10" s="496">
        <v>8.5</v>
      </c>
      <c r="ID10" s="496">
        <v>6</v>
      </c>
      <c r="IE10" s="501">
        <f>ROUND(SUM(IB10:ID10)/3,1)</f>
        <v>6.8</v>
      </c>
      <c r="IF10" s="387">
        <f t="shared" si="134"/>
        <v>6.7</v>
      </c>
      <c r="IG10" s="601" t="str">
        <f t="shared" si="135"/>
        <v>TBK</v>
      </c>
      <c r="IH10" s="601"/>
    </row>
    <row r="11" spans="1:242" s="17" customFormat="1" ht="27" customHeight="1">
      <c r="A11" s="15">
        <f t="shared" si="136"/>
        <v>7</v>
      </c>
      <c r="B11" s="156" t="s">
        <v>77</v>
      </c>
      <c r="C11" s="157" t="s">
        <v>156</v>
      </c>
      <c r="D11" s="158" t="s">
        <v>42</v>
      </c>
      <c r="E11" s="206">
        <v>7.2</v>
      </c>
      <c r="F11" s="202">
        <v>6</v>
      </c>
      <c r="G11" s="202"/>
      <c r="H11" s="203">
        <f t="shared" si="0"/>
        <v>6</v>
      </c>
      <c r="I11" s="206">
        <f t="shared" si="1"/>
        <v>6.6</v>
      </c>
      <c r="J11" s="206" t="str">
        <f t="shared" si="2"/>
        <v>-</v>
      </c>
      <c r="K11" s="442">
        <f t="shared" si="3"/>
        <v>6.6</v>
      </c>
      <c r="L11" s="206">
        <f t="shared" si="4"/>
        <v>6.6</v>
      </c>
      <c r="M11" s="206">
        <v>7</v>
      </c>
      <c r="N11" s="202">
        <v>5</v>
      </c>
      <c r="O11" s="202"/>
      <c r="P11" s="203">
        <f t="shared" si="5"/>
        <v>5</v>
      </c>
      <c r="Q11" s="206">
        <f t="shared" si="6"/>
        <v>6</v>
      </c>
      <c r="R11" s="206" t="str">
        <f t="shared" si="7"/>
        <v>-</v>
      </c>
      <c r="S11" s="442">
        <f t="shared" si="8"/>
        <v>6</v>
      </c>
      <c r="T11" s="206">
        <f t="shared" si="9"/>
        <v>6</v>
      </c>
      <c r="U11" s="206">
        <v>6.7</v>
      </c>
      <c r="V11" s="202">
        <v>6</v>
      </c>
      <c r="W11" s="202"/>
      <c r="X11" s="203">
        <f t="shared" si="10"/>
        <v>6</v>
      </c>
      <c r="Y11" s="206">
        <f t="shared" si="11"/>
        <v>6.4</v>
      </c>
      <c r="Z11" s="206" t="str">
        <f t="shared" si="12"/>
        <v>-</v>
      </c>
      <c r="AA11" s="442">
        <f t="shared" si="13"/>
        <v>6.4</v>
      </c>
      <c r="AB11" s="206">
        <f t="shared" si="14"/>
        <v>6.4</v>
      </c>
      <c r="AC11" s="206">
        <v>5.3</v>
      </c>
      <c r="AD11" s="202">
        <v>5</v>
      </c>
      <c r="AE11" s="202"/>
      <c r="AF11" s="203">
        <f t="shared" si="137"/>
        <v>5</v>
      </c>
      <c r="AG11" s="206">
        <f t="shared" si="138"/>
        <v>5.2</v>
      </c>
      <c r="AH11" s="206" t="str">
        <f t="shared" si="139"/>
        <v>-</v>
      </c>
      <c r="AI11" s="442">
        <f t="shared" si="140"/>
        <v>5.2</v>
      </c>
      <c r="AJ11" s="206">
        <f t="shared" si="141"/>
        <v>5.2</v>
      </c>
      <c r="AK11" s="206">
        <v>5</v>
      </c>
      <c r="AL11" s="202">
        <v>10</v>
      </c>
      <c r="AM11" s="202"/>
      <c r="AN11" s="203">
        <f t="shared" si="15"/>
        <v>10</v>
      </c>
      <c r="AO11" s="206">
        <f t="shared" si="16"/>
        <v>7.5</v>
      </c>
      <c r="AP11" s="206" t="str">
        <f t="shared" si="17"/>
        <v>-</v>
      </c>
      <c r="AQ11" s="442">
        <f t="shared" si="18"/>
        <v>7.5</v>
      </c>
      <c r="AR11" s="206">
        <f t="shared" si="19"/>
        <v>7.5</v>
      </c>
      <c r="AS11" s="206">
        <v>7</v>
      </c>
      <c r="AT11" s="202">
        <v>0</v>
      </c>
      <c r="AU11" s="202">
        <v>7</v>
      </c>
      <c r="AV11" s="203" t="str">
        <f t="shared" si="20"/>
        <v>0/7</v>
      </c>
      <c r="AW11" s="206">
        <f t="shared" si="21"/>
        <v>3.5</v>
      </c>
      <c r="AX11" s="206">
        <f t="shared" si="22"/>
        <v>7</v>
      </c>
      <c r="AY11" s="442">
        <f>MAX(AW11:AX11)</f>
        <v>7</v>
      </c>
      <c r="AZ11" s="206" t="str">
        <f t="shared" si="23"/>
        <v>3.5/7</v>
      </c>
      <c r="BA11" s="431">
        <v>7</v>
      </c>
      <c r="BB11" s="427">
        <f t="shared" si="24"/>
        <v>6.4</v>
      </c>
      <c r="BC11" s="235" t="str">
        <f t="shared" si="25"/>
        <v>TBK</v>
      </c>
      <c r="BD11" s="206">
        <v>5.7</v>
      </c>
      <c r="BE11" s="202">
        <v>3</v>
      </c>
      <c r="BF11" s="202">
        <v>5</v>
      </c>
      <c r="BG11" s="203" t="str">
        <f t="shared" si="26"/>
        <v>3/5</v>
      </c>
      <c r="BH11" s="206">
        <f t="shared" si="27"/>
        <v>4.4</v>
      </c>
      <c r="BI11" s="206">
        <f t="shared" si="28"/>
        <v>5.4</v>
      </c>
      <c r="BJ11" s="443">
        <f t="shared" si="29"/>
        <v>5.4</v>
      </c>
      <c r="BK11" s="444" t="str">
        <f t="shared" si="30"/>
        <v>4.4/5.4</v>
      </c>
      <c r="BL11" s="206">
        <v>6.7</v>
      </c>
      <c r="BM11" s="431">
        <v>5</v>
      </c>
      <c r="BN11" s="431"/>
      <c r="BO11" s="203">
        <f t="shared" si="31"/>
        <v>5</v>
      </c>
      <c r="BP11" s="206">
        <f t="shared" si="32"/>
        <v>5.9</v>
      </c>
      <c r="BQ11" s="206" t="str">
        <f t="shared" si="33"/>
        <v>-</v>
      </c>
      <c r="BR11" s="443">
        <f t="shared" si="34"/>
        <v>5.9</v>
      </c>
      <c r="BS11" s="444">
        <f t="shared" si="35"/>
        <v>5.9</v>
      </c>
      <c r="BT11" s="206"/>
      <c r="BU11" s="206"/>
      <c r="BV11" s="443"/>
      <c r="BW11" s="444"/>
      <c r="BX11" s="206">
        <v>8.5</v>
      </c>
      <c r="BY11" s="202">
        <v>10</v>
      </c>
      <c r="BZ11" s="202"/>
      <c r="CA11" s="203">
        <f t="shared" si="36"/>
        <v>10</v>
      </c>
      <c r="CB11" s="206">
        <f t="shared" si="37"/>
        <v>9.3</v>
      </c>
      <c r="CC11" s="206" t="str">
        <f t="shared" si="38"/>
        <v>-</v>
      </c>
      <c r="CD11" s="443">
        <f t="shared" si="39"/>
        <v>9.3</v>
      </c>
      <c r="CE11" s="444">
        <f t="shared" si="40"/>
        <v>9.3</v>
      </c>
      <c r="CF11" s="206">
        <v>8</v>
      </c>
      <c r="CG11" s="202">
        <v>5</v>
      </c>
      <c r="CH11" s="202"/>
      <c r="CI11" s="203">
        <f t="shared" si="41"/>
        <v>5</v>
      </c>
      <c r="CJ11" s="206">
        <f t="shared" si="42"/>
        <v>6.5</v>
      </c>
      <c r="CK11" s="206" t="str">
        <f t="shared" si="43"/>
        <v>-</v>
      </c>
      <c r="CL11" s="443">
        <f t="shared" si="44"/>
        <v>6.5</v>
      </c>
      <c r="CM11" s="444">
        <f t="shared" si="45"/>
        <v>6.5</v>
      </c>
      <c r="CN11" s="206">
        <v>6.4</v>
      </c>
      <c r="CO11" s="202">
        <v>2</v>
      </c>
      <c r="CP11" s="202">
        <v>6</v>
      </c>
      <c r="CQ11" s="203" t="str">
        <f t="shared" si="46"/>
        <v>2/6</v>
      </c>
      <c r="CR11" s="206">
        <f t="shared" si="47"/>
        <v>4.2</v>
      </c>
      <c r="CS11" s="206">
        <f t="shared" si="48"/>
        <v>6.2</v>
      </c>
      <c r="CT11" s="443">
        <f t="shared" si="49"/>
        <v>6.2</v>
      </c>
      <c r="CU11" s="444" t="str">
        <f t="shared" si="50"/>
        <v>4.2/6.2</v>
      </c>
      <c r="CV11" s="206">
        <v>7.5</v>
      </c>
      <c r="CW11" s="202">
        <v>6</v>
      </c>
      <c r="CX11" s="202"/>
      <c r="CY11" s="203">
        <f t="shared" si="51"/>
        <v>6</v>
      </c>
      <c r="CZ11" s="206">
        <f t="shared" si="52"/>
        <v>6.8</v>
      </c>
      <c r="DA11" s="206" t="str">
        <f t="shared" si="53"/>
        <v>-</v>
      </c>
      <c r="DB11" s="443">
        <f t="shared" si="54"/>
        <v>6.8</v>
      </c>
      <c r="DC11" s="444">
        <f t="shared" si="55"/>
        <v>6.8</v>
      </c>
      <c r="DD11" s="334">
        <v>10</v>
      </c>
      <c r="DE11" s="202">
        <v>6</v>
      </c>
      <c r="DF11" s="202"/>
      <c r="DG11" s="203">
        <f t="shared" si="56"/>
        <v>6</v>
      </c>
      <c r="DH11" s="206">
        <f t="shared" si="57"/>
        <v>8</v>
      </c>
      <c r="DI11" s="206" t="str">
        <f t="shared" si="58"/>
        <v>-</v>
      </c>
      <c r="DJ11" s="443">
        <f t="shared" si="59"/>
        <v>8</v>
      </c>
      <c r="DK11" s="444">
        <f t="shared" si="60"/>
        <v>8</v>
      </c>
      <c r="DL11" s="206">
        <v>7.4</v>
      </c>
      <c r="DM11" s="202">
        <v>8</v>
      </c>
      <c r="DN11" s="202"/>
      <c r="DO11" s="203">
        <f t="shared" si="61"/>
        <v>8</v>
      </c>
      <c r="DP11" s="206">
        <f t="shared" si="62"/>
        <v>7.7</v>
      </c>
      <c r="DQ11" s="206" t="str">
        <f t="shared" si="63"/>
        <v>-</v>
      </c>
      <c r="DR11" s="443">
        <f t="shared" si="64"/>
        <v>7.7</v>
      </c>
      <c r="DS11" s="444">
        <f t="shared" si="65"/>
        <v>7.7</v>
      </c>
      <c r="DT11" s="221">
        <v>5</v>
      </c>
      <c r="DU11" s="222">
        <v>6</v>
      </c>
      <c r="DV11" s="222">
        <v>7</v>
      </c>
      <c r="DW11" s="443">
        <f t="shared" si="66"/>
        <v>6</v>
      </c>
      <c r="DX11" s="202">
        <v>7</v>
      </c>
      <c r="DY11" s="427">
        <f t="shared" si="67"/>
        <v>6.7</v>
      </c>
      <c r="DZ11" s="305" t="str">
        <f t="shared" si="68"/>
        <v>TBK</v>
      </c>
      <c r="EA11" s="427">
        <f t="shared" si="69"/>
        <v>6.6</v>
      </c>
      <c r="EB11" s="305" t="str">
        <f t="shared" si="70"/>
        <v>TBK</v>
      </c>
      <c r="EC11" s="433">
        <v>6</v>
      </c>
      <c r="ED11" s="383">
        <v>7</v>
      </c>
      <c r="EE11" s="383"/>
      <c r="EF11" s="384">
        <f t="shared" si="71"/>
        <v>7</v>
      </c>
      <c r="EG11" s="382">
        <f t="shared" si="72"/>
        <v>6.5</v>
      </c>
      <c r="EH11" s="382" t="str">
        <f t="shared" si="73"/>
        <v>-</v>
      </c>
      <c r="EI11" s="378">
        <f t="shared" si="74"/>
        <v>6.5</v>
      </c>
      <c r="EJ11" s="389">
        <f t="shared" si="75"/>
        <v>6.5</v>
      </c>
      <c r="EK11" s="433">
        <v>6.75</v>
      </c>
      <c r="EL11" s="383">
        <v>5</v>
      </c>
      <c r="EM11" s="383"/>
      <c r="EN11" s="384">
        <f t="shared" si="76"/>
        <v>5</v>
      </c>
      <c r="EO11" s="382">
        <f t="shared" si="77"/>
        <v>5.9</v>
      </c>
      <c r="EP11" s="382" t="str">
        <f t="shared" si="78"/>
        <v>-</v>
      </c>
      <c r="EQ11" s="378">
        <f t="shared" si="79"/>
        <v>5.9</v>
      </c>
      <c r="ER11" s="389">
        <f t="shared" si="80"/>
        <v>5.9</v>
      </c>
      <c r="ES11" s="433">
        <v>8</v>
      </c>
      <c r="ET11" s="383">
        <v>2</v>
      </c>
      <c r="EU11" s="383"/>
      <c r="EV11" s="384">
        <f t="shared" si="81"/>
        <v>2</v>
      </c>
      <c r="EW11" s="382">
        <f t="shared" si="82"/>
        <v>5</v>
      </c>
      <c r="EX11" s="382" t="str">
        <f t="shared" si="83"/>
        <v>-</v>
      </c>
      <c r="EY11" s="378">
        <f t="shared" si="84"/>
        <v>5</v>
      </c>
      <c r="EZ11" s="389">
        <f t="shared" si="85"/>
        <v>5</v>
      </c>
      <c r="FA11" s="433">
        <v>7.5</v>
      </c>
      <c r="FB11" s="383">
        <v>4</v>
      </c>
      <c r="FC11" s="383"/>
      <c r="FD11" s="384">
        <f t="shared" si="86"/>
        <v>4</v>
      </c>
      <c r="FE11" s="382">
        <f t="shared" si="87"/>
        <v>5.8</v>
      </c>
      <c r="FF11" s="382" t="str">
        <f t="shared" si="88"/>
        <v>-</v>
      </c>
      <c r="FG11" s="378">
        <f t="shared" si="89"/>
        <v>5.8</v>
      </c>
      <c r="FH11" s="389">
        <f t="shared" si="90"/>
        <v>5.8</v>
      </c>
      <c r="FI11" s="433">
        <v>6.33</v>
      </c>
      <c r="FJ11" s="383">
        <v>7</v>
      </c>
      <c r="FK11" s="383"/>
      <c r="FL11" s="384">
        <f t="shared" si="91"/>
        <v>7</v>
      </c>
      <c r="FM11" s="382">
        <f t="shared" si="92"/>
        <v>6.7</v>
      </c>
      <c r="FN11" s="382" t="str">
        <f t="shared" si="93"/>
        <v>-</v>
      </c>
      <c r="FO11" s="378">
        <f t="shared" si="94"/>
        <v>6.7</v>
      </c>
      <c r="FP11" s="389">
        <f t="shared" si="95"/>
        <v>6.7</v>
      </c>
      <c r="FQ11" s="433">
        <v>6</v>
      </c>
      <c r="FR11" s="383">
        <v>3</v>
      </c>
      <c r="FS11" s="383">
        <v>7</v>
      </c>
      <c r="FT11" s="384" t="str">
        <f t="shared" si="96"/>
        <v>3/7</v>
      </c>
      <c r="FU11" s="382">
        <f t="shared" si="97"/>
        <v>4.5</v>
      </c>
      <c r="FV11" s="382">
        <f t="shared" si="98"/>
        <v>6.5</v>
      </c>
      <c r="FW11" s="378">
        <f t="shared" si="99"/>
        <v>6.5</v>
      </c>
      <c r="FX11" s="389" t="str">
        <f t="shared" si="100"/>
        <v>4.5/6.5</v>
      </c>
      <c r="FY11" s="496">
        <v>7</v>
      </c>
      <c r="FZ11" s="496">
        <v>9</v>
      </c>
      <c r="GA11" s="501">
        <v>7.6</v>
      </c>
      <c r="GB11" s="500">
        <f t="shared" si="101"/>
        <v>6.5</v>
      </c>
      <c r="GC11" s="529" t="str">
        <f t="shared" si="102"/>
        <v>TBK</v>
      </c>
      <c r="GD11" s="433">
        <v>6.3</v>
      </c>
      <c r="GE11" s="383">
        <v>5</v>
      </c>
      <c r="GF11" s="383"/>
      <c r="GG11" s="384">
        <f t="shared" si="103"/>
        <v>5</v>
      </c>
      <c r="GH11" s="382">
        <f t="shared" si="104"/>
        <v>5.7</v>
      </c>
      <c r="GI11" s="382" t="str">
        <f t="shared" si="105"/>
        <v>-</v>
      </c>
      <c r="GJ11" s="378">
        <f t="shared" si="106"/>
        <v>5.7</v>
      </c>
      <c r="GK11" s="389">
        <f t="shared" si="107"/>
        <v>5.7</v>
      </c>
      <c r="GL11" s="433">
        <v>7</v>
      </c>
      <c r="GM11" s="383">
        <v>6</v>
      </c>
      <c r="GN11" s="383"/>
      <c r="GO11" s="384">
        <f t="shared" si="108"/>
        <v>6</v>
      </c>
      <c r="GP11" s="382">
        <f t="shared" si="109"/>
        <v>6.5</v>
      </c>
      <c r="GQ11" s="382" t="str">
        <f t="shared" si="110"/>
        <v>-</v>
      </c>
      <c r="GR11" s="378">
        <f t="shared" si="111"/>
        <v>6.5</v>
      </c>
      <c r="GS11" s="389">
        <f t="shared" si="112"/>
        <v>6.5</v>
      </c>
      <c r="GT11" s="433">
        <v>7</v>
      </c>
      <c r="GU11" s="383">
        <v>8</v>
      </c>
      <c r="GV11" s="383"/>
      <c r="GW11" s="384">
        <f t="shared" si="113"/>
        <v>8</v>
      </c>
      <c r="GX11" s="382">
        <f t="shared" si="114"/>
        <v>7.5</v>
      </c>
      <c r="GY11" s="382" t="str">
        <f t="shared" si="115"/>
        <v>-</v>
      </c>
      <c r="GZ11" s="378">
        <f t="shared" si="116"/>
        <v>7.5</v>
      </c>
      <c r="HA11" s="389">
        <f t="shared" si="117"/>
        <v>7.5</v>
      </c>
      <c r="HB11" s="433">
        <v>7</v>
      </c>
      <c r="HC11" s="383">
        <v>7</v>
      </c>
      <c r="HD11" s="383"/>
      <c r="HE11" s="384">
        <f t="shared" si="118"/>
        <v>7</v>
      </c>
      <c r="HF11" s="382">
        <f t="shared" si="119"/>
        <v>7</v>
      </c>
      <c r="HG11" s="382" t="str">
        <f t="shared" si="120"/>
        <v>-</v>
      </c>
      <c r="HH11" s="378">
        <f t="shared" si="121"/>
        <v>7</v>
      </c>
      <c r="HI11" s="389">
        <f t="shared" si="122"/>
        <v>7</v>
      </c>
      <c r="HJ11" s="433">
        <v>6</v>
      </c>
      <c r="HK11" s="383">
        <v>7</v>
      </c>
      <c r="HL11" s="383"/>
      <c r="HM11" s="384">
        <f t="shared" si="123"/>
        <v>7</v>
      </c>
      <c r="HN11" s="382">
        <f t="shared" si="124"/>
        <v>6.5</v>
      </c>
      <c r="HO11" s="382" t="str">
        <f t="shared" si="125"/>
        <v>-</v>
      </c>
      <c r="HP11" s="378">
        <f t="shared" si="126"/>
        <v>6.5</v>
      </c>
      <c r="HQ11" s="389">
        <f t="shared" si="127"/>
        <v>6.5</v>
      </c>
      <c r="HR11" s="526">
        <v>7</v>
      </c>
      <c r="HS11" s="503">
        <v>7</v>
      </c>
      <c r="HT11" s="503">
        <v>7</v>
      </c>
      <c r="HU11" s="541">
        <v>8.3</v>
      </c>
      <c r="HV11" s="498">
        <f t="shared" si="128"/>
        <v>7.1</v>
      </c>
      <c r="HW11" s="499" t="str">
        <f t="shared" si="129"/>
        <v>Khá</v>
      </c>
      <c r="HX11" s="500">
        <f t="shared" si="130"/>
        <v>6.8</v>
      </c>
      <c r="HY11" s="497" t="str">
        <f t="shared" si="131"/>
        <v>TBK</v>
      </c>
      <c r="HZ11" s="387">
        <f t="shared" si="132"/>
        <v>6.7</v>
      </c>
      <c r="IA11" s="594" t="str">
        <f t="shared" si="133"/>
        <v>TBK</v>
      </c>
      <c r="IB11" s="496">
        <v>5.5</v>
      </c>
      <c r="IC11" s="496">
        <v>9</v>
      </c>
      <c r="ID11" s="496">
        <v>6</v>
      </c>
      <c r="IE11" s="501">
        <f>ROUND(SUM(IB11:ID11)/3,1)</f>
        <v>6.8</v>
      </c>
      <c r="IF11" s="387">
        <f t="shared" si="134"/>
        <v>6.8</v>
      </c>
      <c r="IG11" s="601" t="str">
        <f t="shared" si="135"/>
        <v>TBK</v>
      </c>
      <c r="IH11" s="601"/>
    </row>
    <row r="12" spans="1:242" s="17" customFormat="1" ht="27" customHeight="1">
      <c r="A12" s="15">
        <f t="shared" si="136"/>
        <v>8</v>
      </c>
      <c r="B12" s="156" t="s">
        <v>78</v>
      </c>
      <c r="C12" s="157" t="s">
        <v>157</v>
      </c>
      <c r="D12" s="158" t="s">
        <v>158</v>
      </c>
      <c r="E12" s="206">
        <v>6.8</v>
      </c>
      <c r="F12" s="202">
        <v>3</v>
      </c>
      <c r="G12" s="202">
        <v>7</v>
      </c>
      <c r="H12" s="203" t="str">
        <f t="shared" si="0"/>
        <v>3/7</v>
      </c>
      <c r="I12" s="206">
        <f t="shared" si="1"/>
        <v>4.9</v>
      </c>
      <c r="J12" s="206">
        <f t="shared" si="2"/>
        <v>6.9</v>
      </c>
      <c r="K12" s="442">
        <f t="shared" si="3"/>
        <v>6.9</v>
      </c>
      <c r="L12" s="206" t="str">
        <f t="shared" si="4"/>
        <v>4.9/6.9</v>
      </c>
      <c r="M12" s="206">
        <v>6</v>
      </c>
      <c r="N12" s="202">
        <v>1</v>
      </c>
      <c r="O12" s="202">
        <v>4</v>
      </c>
      <c r="P12" s="203" t="str">
        <f t="shared" si="5"/>
        <v>1/4</v>
      </c>
      <c r="Q12" s="206">
        <f t="shared" si="6"/>
        <v>3.5</v>
      </c>
      <c r="R12" s="206">
        <f t="shared" si="7"/>
        <v>5</v>
      </c>
      <c r="S12" s="442">
        <f t="shared" si="8"/>
        <v>5</v>
      </c>
      <c r="T12" s="206" t="str">
        <f t="shared" si="9"/>
        <v>3.5/5</v>
      </c>
      <c r="U12" s="206">
        <v>7</v>
      </c>
      <c r="V12" s="202">
        <v>6</v>
      </c>
      <c r="W12" s="202"/>
      <c r="X12" s="203">
        <f t="shared" si="10"/>
        <v>6</v>
      </c>
      <c r="Y12" s="206">
        <f t="shared" si="11"/>
        <v>6.5</v>
      </c>
      <c r="Z12" s="206" t="str">
        <f t="shared" si="12"/>
        <v>-</v>
      </c>
      <c r="AA12" s="442">
        <f t="shared" si="13"/>
        <v>6.5</v>
      </c>
      <c r="AB12" s="206">
        <f t="shared" si="14"/>
        <v>6.5</v>
      </c>
      <c r="AC12" s="206">
        <v>6</v>
      </c>
      <c r="AD12" s="202">
        <v>6</v>
      </c>
      <c r="AE12" s="202"/>
      <c r="AF12" s="203">
        <f t="shared" si="137"/>
        <v>6</v>
      </c>
      <c r="AG12" s="206">
        <f t="shared" si="138"/>
        <v>6</v>
      </c>
      <c r="AH12" s="206" t="str">
        <f t="shared" si="139"/>
        <v>-</v>
      </c>
      <c r="AI12" s="442">
        <f t="shared" si="140"/>
        <v>6</v>
      </c>
      <c r="AJ12" s="206">
        <f t="shared" si="141"/>
        <v>6</v>
      </c>
      <c r="AK12" s="206">
        <v>7.5</v>
      </c>
      <c r="AL12" s="202">
        <v>7</v>
      </c>
      <c r="AM12" s="202"/>
      <c r="AN12" s="203">
        <f t="shared" si="15"/>
        <v>7</v>
      </c>
      <c r="AO12" s="206">
        <f t="shared" si="16"/>
        <v>7.3</v>
      </c>
      <c r="AP12" s="206" t="str">
        <f t="shared" si="17"/>
        <v>-</v>
      </c>
      <c r="AQ12" s="442">
        <f t="shared" si="18"/>
        <v>7.3</v>
      </c>
      <c r="AR12" s="206">
        <f t="shared" si="19"/>
        <v>7.3</v>
      </c>
      <c r="AS12" s="206">
        <v>2.3</v>
      </c>
      <c r="AT12" s="202">
        <v>4</v>
      </c>
      <c r="AU12" s="202">
        <v>4</v>
      </c>
      <c r="AV12" s="203" t="str">
        <f t="shared" si="20"/>
        <v>4/4</v>
      </c>
      <c r="AW12" s="206">
        <f t="shared" si="21"/>
        <v>3.2</v>
      </c>
      <c r="AX12" s="206">
        <f t="shared" si="22"/>
        <v>3.2</v>
      </c>
      <c r="AY12" s="442">
        <v>7.5</v>
      </c>
      <c r="AZ12" s="443" t="s">
        <v>285</v>
      </c>
      <c r="BA12" s="431">
        <v>5</v>
      </c>
      <c r="BB12" s="427">
        <f t="shared" si="24"/>
        <v>6.5</v>
      </c>
      <c r="BC12" s="235" t="str">
        <f t="shared" si="25"/>
        <v>TBK</v>
      </c>
      <c r="BD12" s="206">
        <v>6.3</v>
      </c>
      <c r="BE12" s="202">
        <v>5</v>
      </c>
      <c r="BF12" s="202"/>
      <c r="BG12" s="203">
        <f t="shared" si="26"/>
        <v>5</v>
      </c>
      <c r="BH12" s="206">
        <f t="shared" si="27"/>
        <v>5.7</v>
      </c>
      <c r="BI12" s="206" t="str">
        <f t="shared" si="28"/>
        <v>-</v>
      </c>
      <c r="BJ12" s="443">
        <f t="shared" si="29"/>
        <v>5.7</v>
      </c>
      <c r="BK12" s="444">
        <f t="shared" si="30"/>
        <v>5.7</v>
      </c>
      <c r="BL12" s="206">
        <v>7.3</v>
      </c>
      <c r="BM12" s="431">
        <v>5</v>
      </c>
      <c r="BN12" s="431"/>
      <c r="BO12" s="203">
        <f t="shared" si="31"/>
        <v>5</v>
      </c>
      <c r="BP12" s="206">
        <f t="shared" si="32"/>
        <v>6.2</v>
      </c>
      <c r="BQ12" s="206" t="str">
        <f t="shared" si="33"/>
        <v>-</v>
      </c>
      <c r="BR12" s="443">
        <f t="shared" si="34"/>
        <v>6.2</v>
      </c>
      <c r="BS12" s="444">
        <f t="shared" si="35"/>
        <v>6.2</v>
      </c>
      <c r="BT12" s="206"/>
      <c r="BU12" s="206"/>
      <c r="BV12" s="443"/>
      <c r="BW12" s="444"/>
      <c r="BX12" s="206">
        <v>9</v>
      </c>
      <c r="BY12" s="202">
        <v>3</v>
      </c>
      <c r="BZ12" s="202"/>
      <c r="CA12" s="203">
        <f t="shared" si="36"/>
        <v>3</v>
      </c>
      <c r="CB12" s="206">
        <f t="shared" si="37"/>
        <v>6</v>
      </c>
      <c r="CC12" s="206" t="str">
        <f t="shared" si="38"/>
        <v>-</v>
      </c>
      <c r="CD12" s="443">
        <f t="shared" si="39"/>
        <v>6</v>
      </c>
      <c r="CE12" s="444">
        <f t="shared" si="40"/>
        <v>6</v>
      </c>
      <c r="CF12" s="206">
        <v>7.5</v>
      </c>
      <c r="CG12" s="202">
        <v>5</v>
      </c>
      <c r="CH12" s="202"/>
      <c r="CI12" s="203">
        <f t="shared" si="41"/>
        <v>5</v>
      </c>
      <c r="CJ12" s="206">
        <f t="shared" si="42"/>
        <v>6.3</v>
      </c>
      <c r="CK12" s="206" t="str">
        <f t="shared" si="43"/>
        <v>-</v>
      </c>
      <c r="CL12" s="443">
        <f t="shared" si="44"/>
        <v>6.3</v>
      </c>
      <c r="CM12" s="444">
        <f t="shared" si="45"/>
        <v>6.3</v>
      </c>
      <c r="CN12" s="206">
        <v>6.8</v>
      </c>
      <c r="CO12" s="202">
        <v>4</v>
      </c>
      <c r="CP12" s="202"/>
      <c r="CQ12" s="203">
        <f t="shared" si="46"/>
        <v>4</v>
      </c>
      <c r="CR12" s="206">
        <f t="shared" si="47"/>
        <v>5.4</v>
      </c>
      <c r="CS12" s="206" t="str">
        <f t="shared" si="48"/>
        <v>-</v>
      </c>
      <c r="CT12" s="443">
        <f t="shared" si="49"/>
        <v>5.4</v>
      </c>
      <c r="CU12" s="444">
        <f t="shared" si="50"/>
        <v>5.4</v>
      </c>
      <c r="CV12" s="206">
        <v>6.2</v>
      </c>
      <c r="CW12" s="202">
        <v>5</v>
      </c>
      <c r="CX12" s="202"/>
      <c r="CY12" s="203">
        <f t="shared" si="51"/>
        <v>5</v>
      </c>
      <c r="CZ12" s="206">
        <f t="shared" si="52"/>
        <v>5.6</v>
      </c>
      <c r="DA12" s="206" t="str">
        <f t="shared" si="53"/>
        <v>-</v>
      </c>
      <c r="DB12" s="443">
        <f t="shared" si="54"/>
        <v>5.6</v>
      </c>
      <c r="DC12" s="444">
        <f t="shared" si="55"/>
        <v>5.6</v>
      </c>
      <c r="DD12" s="206">
        <v>5</v>
      </c>
      <c r="DE12" s="202">
        <v>7</v>
      </c>
      <c r="DF12" s="202"/>
      <c r="DG12" s="203">
        <f t="shared" si="56"/>
        <v>7</v>
      </c>
      <c r="DH12" s="206">
        <f t="shared" si="57"/>
        <v>6</v>
      </c>
      <c r="DI12" s="206" t="str">
        <f t="shared" si="58"/>
        <v>-</v>
      </c>
      <c r="DJ12" s="443">
        <f t="shared" si="59"/>
        <v>6</v>
      </c>
      <c r="DK12" s="444">
        <f t="shared" si="60"/>
        <v>6</v>
      </c>
      <c r="DL12" s="206">
        <v>7.4</v>
      </c>
      <c r="DM12" s="202">
        <v>7</v>
      </c>
      <c r="DN12" s="202"/>
      <c r="DO12" s="203">
        <f t="shared" si="61"/>
        <v>7</v>
      </c>
      <c r="DP12" s="206">
        <f t="shared" si="62"/>
        <v>7.2</v>
      </c>
      <c r="DQ12" s="206" t="str">
        <f t="shared" si="63"/>
        <v>-</v>
      </c>
      <c r="DR12" s="443">
        <f t="shared" si="64"/>
        <v>7.2</v>
      </c>
      <c r="DS12" s="444">
        <f t="shared" si="65"/>
        <v>7.2</v>
      </c>
      <c r="DT12" s="221">
        <v>5</v>
      </c>
      <c r="DU12" s="222">
        <v>6</v>
      </c>
      <c r="DV12" s="222">
        <v>7</v>
      </c>
      <c r="DW12" s="443">
        <f t="shared" si="66"/>
        <v>6</v>
      </c>
      <c r="DX12" s="202">
        <v>6</v>
      </c>
      <c r="DY12" s="427">
        <f t="shared" si="67"/>
        <v>5.9</v>
      </c>
      <c r="DZ12" s="305" t="str">
        <f t="shared" si="68"/>
        <v>TB</v>
      </c>
      <c r="EA12" s="427">
        <f t="shared" si="69"/>
        <v>6.1</v>
      </c>
      <c r="EB12" s="305" t="str">
        <f t="shared" si="70"/>
        <v>TBK</v>
      </c>
      <c r="EC12" s="433">
        <v>6.5</v>
      </c>
      <c r="ED12" s="383">
        <v>2</v>
      </c>
      <c r="EE12" s="383">
        <v>6</v>
      </c>
      <c r="EF12" s="384" t="str">
        <f t="shared" si="71"/>
        <v>2/6</v>
      </c>
      <c r="EG12" s="382">
        <f t="shared" si="72"/>
        <v>4.3</v>
      </c>
      <c r="EH12" s="382">
        <f t="shared" si="73"/>
        <v>6.3</v>
      </c>
      <c r="EI12" s="378">
        <f t="shared" si="74"/>
        <v>6.3</v>
      </c>
      <c r="EJ12" s="389" t="str">
        <f t="shared" si="75"/>
        <v>4.3/6.3</v>
      </c>
      <c r="EK12" s="433">
        <v>5.25</v>
      </c>
      <c r="EL12" s="383">
        <v>6</v>
      </c>
      <c r="EM12" s="383"/>
      <c r="EN12" s="384">
        <f t="shared" si="76"/>
        <v>6</v>
      </c>
      <c r="EO12" s="382">
        <f t="shared" si="77"/>
        <v>5.6</v>
      </c>
      <c r="EP12" s="382" t="str">
        <f t="shared" si="78"/>
        <v>-</v>
      </c>
      <c r="EQ12" s="378">
        <f t="shared" si="79"/>
        <v>5.6</v>
      </c>
      <c r="ER12" s="389">
        <f t="shared" si="80"/>
        <v>5.6</v>
      </c>
      <c r="ES12" s="433">
        <v>8</v>
      </c>
      <c r="ET12" s="383">
        <v>4</v>
      </c>
      <c r="EU12" s="383"/>
      <c r="EV12" s="384">
        <f t="shared" si="81"/>
        <v>4</v>
      </c>
      <c r="EW12" s="382">
        <f t="shared" si="82"/>
        <v>6</v>
      </c>
      <c r="EX12" s="382" t="str">
        <f t="shared" si="83"/>
        <v>-</v>
      </c>
      <c r="EY12" s="378">
        <f t="shared" si="84"/>
        <v>6</v>
      </c>
      <c r="EZ12" s="389">
        <f t="shared" si="85"/>
        <v>6</v>
      </c>
      <c r="FA12" s="433">
        <v>6.5</v>
      </c>
      <c r="FB12" s="383">
        <v>6</v>
      </c>
      <c r="FC12" s="383"/>
      <c r="FD12" s="384">
        <f t="shared" si="86"/>
        <v>6</v>
      </c>
      <c r="FE12" s="382">
        <f t="shared" si="87"/>
        <v>6.3</v>
      </c>
      <c r="FF12" s="382" t="str">
        <f t="shared" si="88"/>
        <v>-</v>
      </c>
      <c r="FG12" s="378">
        <f t="shared" si="89"/>
        <v>6.3</v>
      </c>
      <c r="FH12" s="389">
        <f t="shared" si="90"/>
        <v>6.3</v>
      </c>
      <c r="FI12" s="433">
        <v>6</v>
      </c>
      <c r="FJ12" s="383">
        <v>1</v>
      </c>
      <c r="FK12" s="383">
        <v>6</v>
      </c>
      <c r="FL12" s="384" t="str">
        <f t="shared" si="91"/>
        <v>1/6</v>
      </c>
      <c r="FM12" s="382">
        <f t="shared" si="92"/>
        <v>3.5</v>
      </c>
      <c r="FN12" s="382">
        <f t="shared" si="93"/>
        <v>6</v>
      </c>
      <c r="FO12" s="378">
        <f t="shared" si="94"/>
        <v>6</v>
      </c>
      <c r="FP12" s="389" t="str">
        <f t="shared" si="95"/>
        <v>3.5/6</v>
      </c>
      <c r="FQ12" s="433">
        <v>5</v>
      </c>
      <c r="FR12" s="383">
        <v>3</v>
      </c>
      <c r="FS12" s="383">
        <v>4</v>
      </c>
      <c r="FT12" s="384" t="str">
        <f t="shared" si="96"/>
        <v>3/4</v>
      </c>
      <c r="FU12" s="382">
        <f t="shared" si="97"/>
        <v>4</v>
      </c>
      <c r="FV12" s="382">
        <f t="shared" si="98"/>
        <v>4.5</v>
      </c>
      <c r="FW12" s="378">
        <v>7</v>
      </c>
      <c r="FX12" s="521" t="s">
        <v>470</v>
      </c>
      <c r="FY12" s="496">
        <v>6</v>
      </c>
      <c r="FZ12" s="496">
        <v>6</v>
      </c>
      <c r="GA12" s="501">
        <v>7.6</v>
      </c>
      <c r="GB12" s="500">
        <f t="shared" si="101"/>
        <v>6.4</v>
      </c>
      <c r="GC12" s="529" t="str">
        <f t="shared" si="102"/>
        <v>TBK</v>
      </c>
      <c r="GD12" s="433">
        <v>6.6</v>
      </c>
      <c r="GE12" s="383">
        <v>4</v>
      </c>
      <c r="GF12" s="383"/>
      <c r="GG12" s="384">
        <f t="shared" si="103"/>
        <v>4</v>
      </c>
      <c r="GH12" s="382">
        <f t="shared" si="104"/>
        <v>5.3</v>
      </c>
      <c r="GI12" s="382" t="str">
        <f t="shared" si="105"/>
        <v>-</v>
      </c>
      <c r="GJ12" s="378">
        <f t="shared" si="106"/>
        <v>5.3</v>
      </c>
      <c r="GK12" s="389">
        <f t="shared" si="107"/>
        <v>5.3</v>
      </c>
      <c r="GL12" s="433">
        <v>8</v>
      </c>
      <c r="GM12" s="383">
        <v>5</v>
      </c>
      <c r="GN12" s="383"/>
      <c r="GO12" s="384">
        <f t="shared" si="108"/>
        <v>5</v>
      </c>
      <c r="GP12" s="382">
        <f t="shared" si="109"/>
        <v>6.5</v>
      </c>
      <c r="GQ12" s="382" t="str">
        <f t="shared" si="110"/>
        <v>-</v>
      </c>
      <c r="GR12" s="378">
        <f t="shared" si="111"/>
        <v>6.5</v>
      </c>
      <c r="GS12" s="389">
        <f t="shared" si="112"/>
        <v>6.5</v>
      </c>
      <c r="GT12" s="433">
        <v>7</v>
      </c>
      <c r="GU12" s="383">
        <v>6</v>
      </c>
      <c r="GV12" s="383"/>
      <c r="GW12" s="384">
        <f t="shared" si="113"/>
        <v>6</v>
      </c>
      <c r="GX12" s="382">
        <f t="shared" si="114"/>
        <v>6.5</v>
      </c>
      <c r="GY12" s="382" t="str">
        <f t="shared" si="115"/>
        <v>-</v>
      </c>
      <c r="GZ12" s="378">
        <f t="shared" si="116"/>
        <v>6.5</v>
      </c>
      <c r="HA12" s="389">
        <f t="shared" si="117"/>
        <v>6.5</v>
      </c>
      <c r="HB12" s="433">
        <v>8</v>
      </c>
      <c r="HC12" s="383">
        <v>4</v>
      </c>
      <c r="HD12" s="383"/>
      <c r="HE12" s="384">
        <f t="shared" si="118"/>
        <v>4</v>
      </c>
      <c r="HF12" s="382">
        <f t="shared" si="119"/>
        <v>6</v>
      </c>
      <c r="HG12" s="382" t="str">
        <f t="shared" si="120"/>
        <v>-</v>
      </c>
      <c r="HH12" s="378">
        <f t="shared" si="121"/>
        <v>6</v>
      </c>
      <c r="HI12" s="389">
        <f t="shared" si="122"/>
        <v>6</v>
      </c>
      <c r="HJ12" s="433">
        <v>7</v>
      </c>
      <c r="HK12" s="383">
        <v>6</v>
      </c>
      <c r="HL12" s="383"/>
      <c r="HM12" s="384">
        <f t="shared" si="123"/>
        <v>6</v>
      </c>
      <c r="HN12" s="382">
        <f t="shared" si="124"/>
        <v>6.5</v>
      </c>
      <c r="HO12" s="382" t="str">
        <f t="shared" si="125"/>
        <v>-</v>
      </c>
      <c r="HP12" s="378">
        <f t="shared" si="126"/>
        <v>6.5</v>
      </c>
      <c r="HQ12" s="389">
        <f t="shared" si="127"/>
        <v>6.5</v>
      </c>
      <c r="HR12" s="526">
        <v>7</v>
      </c>
      <c r="HS12" s="503">
        <v>7</v>
      </c>
      <c r="HT12" s="503">
        <v>6</v>
      </c>
      <c r="HU12" s="541">
        <v>9</v>
      </c>
      <c r="HV12" s="498">
        <f t="shared" si="128"/>
        <v>7</v>
      </c>
      <c r="HW12" s="499" t="str">
        <f t="shared" si="129"/>
        <v>Khá</v>
      </c>
      <c r="HX12" s="500">
        <f t="shared" si="130"/>
        <v>6.7</v>
      </c>
      <c r="HY12" s="497" t="str">
        <f t="shared" si="131"/>
        <v>TBK</v>
      </c>
      <c r="HZ12" s="387">
        <f t="shared" si="132"/>
        <v>6.4</v>
      </c>
      <c r="IA12" s="594" t="str">
        <f t="shared" si="133"/>
        <v>TBK</v>
      </c>
      <c r="IB12" s="496">
        <v>6</v>
      </c>
      <c r="IC12" s="496">
        <v>6</v>
      </c>
      <c r="ID12" s="496">
        <v>5</v>
      </c>
      <c r="IE12" s="501">
        <f>ROUND(SUM(IB12:ID12)/3,1)</f>
        <v>5.7</v>
      </c>
      <c r="IF12" s="387">
        <f t="shared" si="134"/>
        <v>6.1</v>
      </c>
      <c r="IG12" s="601" t="str">
        <f t="shared" si="135"/>
        <v>TBK</v>
      </c>
      <c r="IH12" s="601"/>
    </row>
    <row r="13" spans="1:242" s="17" customFormat="1" ht="27" customHeight="1">
      <c r="A13" s="15">
        <f t="shared" si="136"/>
        <v>9</v>
      </c>
      <c r="B13" s="156" t="s">
        <v>84</v>
      </c>
      <c r="C13" s="157" t="s">
        <v>164</v>
      </c>
      <c r="D13" s="158" t="s">
        <v>122</v>
      </c>
      <c r="E13" s="206">
        <v>8</v>
      </c>
      <c r="F13" s="202">
        <v>5</v>
      </c>
      <c r="G13" s="202"/>
      <c r="H13" s="203">
        <f t="shared" si="0"/>
        <v>5</v>
      </c>
      <c r="I13" s="206">
        <f t="shared" si="1"/>
        <v>6.5</v>
      </c>
      <c r="J13" s="206" t="str">
        <f t="shared" si="2"/>
        <v>-</v>
      </c>
      <c r="K13" s="442">
        <f t="shared" si="3"/>
        <v>6.5</v>
      </c>
      <c r="L13" s="206">
        <f t="shared" si="4"/>
        <v>6.5</v>
      </c>
      <c r="M13" s="206">
        <v>7.5</v>
      </c>
      <c r="N13" s="202">
        <v>0</v>
      </c>
      <c r="O13" s="202">
        <v>7</v>
      </c>
      <c r="P13" s="203" t="str">
        <f t="shared" si="5"/>
        <v>0/7</v>
      </c>
      <c r="Q13" s="206">
        <f t="shared" si="6"/>
        <v>3.8</v>
      </c>
      <c r="R13" s="206">
        <f t="shared" si="7"/>
        <v>7.3</v>
      </c>
      <c r="S13" s="442">
        <f t="shared" si="8"/>
        <v>7.3</v>
      </c>
      <c r="T13" s="206" t="str">
        <f t="shared" si="9"/>
        <v>3.8/7.3</v>
      </c>
      <c r="U13" s="206">
        <v>6.7</v>
      </c>
      <c r="V13" s="202">
        <v>6</v>
      </c>
      <c r="W13" s="202"/>
      <c r="X13" s="203">
        <f t="shared" si="10"/>
        <v>6</v>
      </c>
      <c r="Y13" s="206">
        <f t="shared" si="11"/>
        <v>6.4</v>
      </c>
      <c r="Z13" s="206" t="str">
        <f t="shared" si="12"/>
        <v>-</v>
      </c>
      <c r="AA13" s="442">
        <f t="shared" si="13"/>
        <v>6.4</v>
      </c>
      <c r="AB13" s="206">
        <f t="shared" si="14"/>
        <v>6.4</v>
      </c>
      <c r="AC13" s="206" t="s">
        <v>516</v>
      </c>
      <c r="AD13" s="202"/>
      <c r="AE13" s="202"/>
      <c r="AF13" s="203"/>
      <c r="AG13" s="206"/>
      <c r="AH13" s="206"/>
      <c r="AI13" s="442">
        <v>7.5</v>
      </c>
      <c r="AJ13" s="206">
        <v>7.5</v>
      </c>
      <c r="AK13" s="206">
        <v>7.5</v>
      </c>
      <c r="AL13" s="202">
        <v>7</v>
      </c>
      <c r="AM13" s="202"/>
      <c r="AN13" s="203">
        <f t="shared" si="15"/>
        <v>7</v>
      </c>
      <c r="AO13" s="206">
        <f t="shared" si="16"/>
        <v>7.3</v>
      </c>
      <c r="AP13" s="206" t="str">
        <f t="shared" si="17"/>
        <v>-</v>
      </c>
      <c r="AQ13" s="442">
        <f t="shared" si="18"/>
        <v>7.3</v>
      </c>
      <c r="AR13" s="206">
        <f t="shared" si="19"/>
        <v>7.3</v>
      </c>
      <c r="AS13" s="206">
        <v>6</v>
      </c>
      <c r="AT13" s="202">
        <v>2</v>
      </c>
      <c r="AU13" s="202">
        <v>7</v>
      </c>
      <c r="AV13" s="203" t="str">
        <f t="shared" si="20"/>
        <v>2/7</v>
      </c>
      <c r="AW13" s="206">
        <f t="shared" si="21"/>
        <v>4</v>
      </c>
      <c r="AX13" s="206">
        <f t="shared" si="22"/>
        <v>6.5</v>
      </c>
      <c r="AY13" s="442">
        <f>MAX(AW13:AX13)</f>
        <v>6.5</v>
      </c>
      <c r="AZ13" s="206" t="str">
        <f t="shared" si="23"/>
        <v>4/6.5</v>
      </c>
      <c r="BA13" s="431">
        <v>5</v>
      </c>
      <c r="BB13" s="427">
        <f t="shared" si="24"/>
        <v>6.8</v>
      </c>
      <c r="BC13" s="235" t="str">
        <f t="shared" si="25"/>
        <v>TBK</v>
      </c>
      <c r="BD13" s="206">
        <v>4.7</v>
      </c>
      <c r="BE13" s="202">
        <v>5</v>
      </c>
      <c r="BF13" s="202">
        <v>0</v>
      </c>
      <c r="BG13" s="203" t="str">
        <f t="shared" si="26"/>
        <v>5/0</v>
      </c>
      <c r="BH13" s="206">
        <f t="shared" si="27"/>
        <v>4.9</v>
      </c>
      <c r="BI13" s="206">
        <f t="shared" si="28"/>
        <v>2.4</v>
      </c>
      <c r="BJ13" s="443">
        <v>7.3</v>
      </c>
      <c r="BK13" s="448" t="s">
        <v>444</v>
      </c>
      <c r="BL13" s="220">
        <v>6.7</v>
      </c>
      <c r="BM13" s="445"/>
      <c r="BN13" s="445"/>
      <c r="BO13" s="213" t="s">
        <v>240</v>
      </c>
      <c r="BP13" s="220">
        <f t="shared" si="32"/>
        <v>3.4</v>
      </c>
      <c r="BQ13" s="220" t="str">
        <f t="shared" si="33"/>
        <v>-</v>
      </c>
      <c r="BR13" s="446">
        <v>7.3</v>
      </c>
      <c r="BS13" s="448" t="s">
        <v>436</v>
      </c>
      <c r="BT13" s="206"/>
      <c r="BU13" s="206"/>
      <c r="BV13" s="443"/>
      <c r="BW13" s="444"/>
      <c r="BX13" s="206">
        <v>8.5</v>
      </c>
      <c r="BY13" s="202">
        <v>3</v>
      </c>
      <c r="BZ13" s="202"/>
      <c r="CA13" s="203">
        <f t="shared" si="36"/>
        <v>3</v>
      </c>
      <c r="CB13" s="206">
        <f t="shared" si="37"/>
        <v>5.8</v>
      </c>
      <c r="CC13" s="206" t="str">
        <f t="shared" si="38"/>
        <v>-</v>
      </c>
      <c r="CD13" s="443">
        <f t="shared" si="39"/>
        <v>5.8</v>
      </c>
      <c r="CE13" s="444">
        <f t="shared" si="40"/>
        <v>5.8</v>
      </c>
      <c r="CF13" s="206">
        <v>8.5</v>
      </c>
      <c r="CG13" s="202">
        <v>7</v>
      </c>
      <c r="CH13" s="202"/>
      <c r="CI13" s="203">
        <f t="shared" si="41"/>
        <v>7</v>
      </c>
      <c r="CJ13" s="206">
        <f t="shared" si="42"/>
        <v>7.8</v>
      </c>
      <c r="CK13" s="206" t="str">
        <f t="shared" si="43"/>
        <v>-</v>
      </c>
      <c r="CL13" s="443">
        <f t="shared" si="44"/>
        <v>7.8</v>
      </c>
      <c r="CM13" s="444">
        <f t="shared" si="45"/>
        <v>7.8</v>
      </c>
      <c r="CN13" s="206">
        <v>6.4</v>
      </c>
      <c r="CO13" s="202">
        <v>7</v>
      </c>
      <c r="CP13" s="202"/>
      <c r="CQ13" s="203">
        <f t="shared" si="46"/>
        <v>7</v>
      </c>
      <c r="CR13" s="206">
        <f t="shared" si="47"/>
        <v>6.7</v>
      </c>
      <c r="CS13" s="206" t="str">
        <f t="shared" si="48"/>
        <v>-</v>
      </c>
      <c r="CT13" s="443">
        <f t="shared" si="49"/>
        <v>6.7</v>
      </c>
      <c r="CU13" s="444">
        <f t="shared" si="50"/>
        <v>6.7</v>
      </c>
      <c r="CV13" s="206">
        <v>4.7</v>
      </c>
      <c r="CW13" s="202">
        <v>0</v>
      </c>
      <c r="CX13" s="202">
        <v>5</v>
      </c>
      <c r="CY13" s="203" t="str">
        <f t="shared" si="51"/>
        <v>0/5</v>
      </c>
      <c r="CZ13" s="206">
        <f t="shared" si="52"/>
        <v>2.4</v>
      </c>
      <c r="DA13" s="206">
        <f t="shared" si="53"/>
        <v>4.9</v>
      </c>
      <c r="DB13" s="443">
        <v>8.5</v>
      </c>
      <c r="DC13" s="448" t="s">
        <v>405</v>
      </c>
      <c r="DD13" s="206">
        <v>6</v>
      </c>
      <c r="DE13" s="213">
        <v>0</v>
      </c>
      <c r="DF13" s="202">
        <v>9</v>
      </c>
      <c r="DG13" s="203" t="str">
        <f t="shared" si="56"/>
        <v>0/9</v>
      </c>
      <c r="DH13" s="206">
        <f t="shared" si="57"/>
        <v>3</v>
      </c>
      <c r="DI13" s="206">
        <f t="shared" si="58"/>
        <v>7.5</v>
      </c>
      <c r="DJ13" s="443">
        <f t="shared" si="59"/>
        <v>7.5</v>
      </c>
      <c r="DK13" s="444" t="str">
        <f t="shared" si="60"/>
        <v>3/7.5</v>
      </c>
      <c r="DL13" s="206">
        <v>7.2</v>
      </c>
      <c r="DM13" s="202">
        <v>7</v>
      </c>
      <c r="DN13" s="202"/>
      <c r="DO13" s="203">
        <f t="shared" si="61"/>
        <v>7</v>
      </c>
      <c r="DP13" s="206">
        <f t="shared" si="62"/>
        <v>7.1</v>
      </c>
      <c r="DQ13" s="206" t="str">
        <f t="shared" si="63"/>
        <v>-</v>
      </c>
      <c r="DR13" s="443">
        <f t="shared" si="64"/>
        <v>7.1</v>
      </c>
      <c r="DS13" s="444">
        <f t="shared" si="65"/>
        <v>7.1</v>
      </c>
      <c r="DT13" s="221">
        <v>7</v>
      </c>
      <c r="DU13" s="222">
        <v>7</v>
      </c>
      <c r="DV13" s="222">
        <v>8</v>
      </c>
      <c r="DW13" s="443">
        <f t="shared" si="66"/>
        <v>7.3</v>
      </c>
      <c r="DX13" s="202">
        <v>6</v>
      </c>
      <c r="DY13" s="427">
        <f t="shared" si="67"/>
        <v>7.2</v>
      </c>
      <c r="DZ13" s="305" t="str">
        <f t="shared" si="68"/>
        <v>Khá</v>
      </c>
      <c r="EA13" s="427">
        <f t="shared" si="69"/>
        <v>7</v>
      </c>
      <c r="EB13" s="305" t="str">
        <f t="shared" si="70"/>
        <v>Khá</v>
      </c>
      <c r="EC13" s="433">
        <v>5.5</v>
      </c>
      <c r="ED13" s="383">
        <v>6</v>
      </c>
      <c r="EE13" s="383"/>
      <c r="EF13" s="384">
        <f t="shared" si="71"/>
        <v>6</v>
      </c>
      <c r="EG13" s="382">
        <f t="shared" si="72"/>
        <v>5.8</v>
      </c>
      <c r="EH13" s="382" t="str">
        <f t="shared" si="73"/>
        <v>-</v>
      </c>
      <c r="EI13" s="378">
        <f t="shared" si="74"/>
        <v>5.8</v>
      </c>
      <c r="EJ13" s="389">
        <f t="shared" si="75"/>
        <v>5.8</v>
      </c>
      <c r="EK13" s="433">
        <v>6.75</v>
      </c>
      <c r="EL13" s="383">
        <v>5</v>
      </c>
      <c r="EM13" s="383"/>
      <c r="EN13" s="384">
        <f t="shared" si="76"/>
        <v>5</v>
      </c>
      <c r="EO13" s="382">
        <f t="shared" si="77"/>
        <v>5.9</v>
      </c>
      <c r="EP13" s="382" t="str">
        <f t="shared" si="78"/>
        <v>-</v>
      </c>
      <c r="EQ13" s="378">
        <f t="shared" si="79"/>
        <v>5.9</v>
      </c>
      <c r="ER13" s="389">
        <f t="shared" si="80"/>
        <v>5.9</v>
      </c>
      <c r="ES13" s="433">
        <v>8</v>
      </c>
      <c r="ET13" s="383">
        <v>6</v>
      </c>
      <c r="EU13" s="383"/>
      <c r="EV13" s="384">
        <f t="shared" si="81"/>
        <v>6</v>
      </c>
      <c r="EW13" s="382">
        <f t="shared" si="82"/>
        <v>7</v>
      </c>
      <c r="EX13" s="382" t="str">
        <f t="shared" si="83"/>
        <v>-</v>
      </c>
      <c r="EY13" s="378">
        <f t="shared" si="84"/>
        <v>7</v>
      </c>
      <c r="EZ13" s="389">
        <f t="shared" si="85"/>
        <v>7</v>
      </c>
      <c r="FA13" s="433">
        <v>7</v>
      </c>
      <c r="FB13" s="383">
        <v>7</v>
      </c>
      <c r="FC13" s="383"/>
      <c r="FD13" s="384">
        <f t="shared" si="86"/>
        <v>7</v>
      </c>
      <c r="FE13" s="382">
        <f t="shared" si="87"/>
        <v>7</v>
      </c>
      <c r="FF13" s="382" t="str">
        <f t="shared" si="88"/>
        <v>-</v>
      </c>
      <c r="FG13" s="378">
        <f t="shared" si="89"/>
        <v>7</v>
      </c>
      <c r="FH13" s="389">
        <f t="shared" si="90"/>
        <v>7</v>
      </c>
      <c r="FI13" s="433">
        <v>6</v>
      </c>
      <c r="FJ13" s="383">
        <v>5</v>
      </c>
      <c r="FK13" s="383"/>
      <c r="FL13" s="384">
        <f t="shared" si="91"/>
        <v>5</v>
      </c>
      <c r="FM13" s="382">
        <f t="shared" si="92"/>
        <v>5.5</v>
      </c>
      <c r="FN13" s="382" t="str">
        <f t="shared" si="93"/>
        <v>-</v>
      </c>
      <c r="FO13" s="378">
        <f t="shared" si="94"/>
        <v>5.5</v>
      </c>
      <c r="FP13" s="389">
        <f t="shared" si="95"/>
        <v>5.5</v>
      </c>
      <c r="FQ13" s="433">
        <v>6</v>
      </c>
      <c r="FR13" s="383">
        <v>4</v>
      </c>
      <c r="FS13" s="383"/>
      <c r="FT13" s="384">
        <f t="shared" si="96"/>
        <v>4</v>
      </c>
      <c r="FU13" s="382">
        <f t="shared" si="97"/>
        <v>5</v>
      </c>
      <c r="FV13" s="382" t="str">
        <f t="shared" si="98"/>
        <v>-</v>
      </c>
      <c r="FW13" s="378">
        <f t="shared" si="99"/>
        <v>5</v>
      </c>
      <c r="FX13" s="389">
        <f t="shared" si="100"/>
        <v>5</v>
      </c>
      <c r="FY13" s="496">
        <v>5</v>
      </c>
      <c r="FZ13" s="496">
        <v>8</v>
      </c>
      <c r="GA13" s="501">
        <v>7</v>
      </c>
      <c r="GB13" s="500">
        <f t="shared" si="101"/>
        <v>6.2</v>
      </c>
      <c r="GC13" s="529" t="str">
        <f t="shared" si="102"/>
        <v>TBK</v>
      </c>
      <c r="GD13" s="433">
        <v>6.3</v>
      </c>
      <c r="GE13" s="383">
        <v>5</v>
      </c>
      <c r="GF13" s="383"/>
      <c r="GG13" s="384">
        <f t="shared" si="103"/>
        <v>5</v>
      </c>
      <c r="GH13" s="382">
        <f t="shared" si="104"/>
        <v>5.7</v>
      </c>
      <c r="GI13" s="382" t="str">
        <f t="shared" si="105"/>
        <v>-</v>
      </c>
      <c r="GJ13" s="378">
        <f t="shared" si="106"/>
        <v>5.7</v>
      </c>
      <c r="GK13" s="389">
        <f t="shared" si="107"/>
        <v>5.7</v>
      </c>
      <c r="GL13" s="433">
        <v>7</v>
      </c>
      <c r="GM13" s="383">
        <v>5</v>
      </c>
      <c r="GN13" s="383"/>
      <c r="GO13" s="384">
        <f t="shared" si="108"/>
        <v>5</v>
      </c>
      <c r="GP13" s="382">
        <f t="shared" si="109"/>
        <v>6</v>
      </c>
      <c r="GQ13" s="382" t="str">
        <f t="shared" si="110"/>
        <v>-</v>
      </c>
      <c r="GR13" s="378">
        <f t="shared" si="111"/>
        <v>6</v>
      </c>
      <c r="GS13" s="389">
        <f t="shared" si="112"/>
        <v>6</v>
      </c>
      <c r="GT13" s="433">
        <v>6.5</v>
      </c>
      <c r="GU13" s="383">
        <v>8</v>
      </c>
      <c r="GV13" s="383"/>
      <c r="GW13" s="384">
        <f t="shared" si="113"/>
        <v>8</v>
      </c>
      <c r="GX13" s="382">
        <f t="shared" si="114"/>
        <v>7.3</v>
      </c>
      <c r="GY13" s="382" t="str">
        <f t="shared" si="115"/>
        <v>-</v>
      </c>
      <c r="GZ13" s="378">
        <f t="shared" si="116"/>
        <v>7.3</v>
      </c>
      <c r="HA13" s="389">
        <f t="shared" si="117"/>
        <v>7.3</v>
      </c>
      <c r="HB13" s="433">
        <v>7</v>
      </c>
      <c r="HC13" s="383">
        <v>9</v>
      </c>
      <c r="HD13" s="383"/>
      <c r="HE13" s="384">
        <f t="shared" si="118"/>
        <v>9</v>
      </c>
      <c r="HF13" s="382">
        <f t="shared" si="119"/>
        <v>8</v>
      </c>
      <c r="HG13" s="382" t="str">
        <f t="shared" si="120"/>
        <v>-</v>
      </c>
      <c r="HH13" s="378">
        <f t="shared" si="121"/>
        <v>8</v>
      </c>
      <c r="HI13" s="389">
        <f t="shared" si="122"/>
        <v>8</v>
      </c>
      <c r="HJ13" s="433">
        <v>7.5</v>
      </c>
      <c r="HK13" s="383">
        <v>6</v>
      </c>
      <c r="HL13" s="383"/>
      <c r="HM13" s="384">
        <f t="shared" si="123"/>
        <v>6</v>
      </c>
      <c r="HN13" s="382">
        <f t="shared" si="124"/>
        <v>6.8</v>
      </c>
      <c r="HO13" s="382" t="str">
        <f t="shared" si="125"/>
        <v>-</v>
      </c>
      <c r="HP13" s="378">
        <f t="shared" si="126"/>
        <v>6.8</v>
      </c>
      <c r="HQ13" s="389">
        <f t="shared" si="127"/>
        <v>6.8</v>
      </c>
      <c r="HR13" s="526">
        <v>7</v>
      </c>
      <c r="HS13" s="503">
        <v>7</v>
      </c>
      <c r="HT13" s="503">
        <v>8</v>
      </c>
      <c r="HU13" s="541">
        <v>7.9</v>
      </c>
      <c r="HV13" s="498">
        <f t="shared" si="128"/>
        <v>7.2</v>
      </c>
      <c r="HW13" s="499" t="str">
        <f t="shared" si="129"/>
        <v>Khá</v>
      </c>
      <c r="HX13" s="500">
        <f t="shared" si="130"/>
        <v>6.6</v>
      </c>
      <c r="HY13" s="497" t="str">
        <f t="shared" si="131"/>
        <v>TBK</v>
      </c>
      <c r="HZ13" s="387">
        <f t="shared" si="132"/>
        <v>6.8</v>
      </c>
      <c r="IA13" s="594" t="str">
        <f t="shared" si="133"/>
        <v>TBK</v>
      </c>
      <c r="IB13" s="496">
        <v>9</v>
      </c>
      <c r="IC13" s="496">
        <v>8</v>
      </c>
      <c r="ID13" s="496">
        <v>5</v>
      </c>
      <c r="IE13" s="501">
        <f>ROUND(SUM(IB13:ID13)/3,1)</f>
        <v>7.3</v>
      </c>
      <c r="IF13" s="387">
        <f t="shared" si="134"/>
        <v>7.1</v>
      </c>
      <c r="IG13" s="658" t="s">
        <v>30</v>
      </c>
      <c r="IH13" s="601">
        <v>20</v>
      </c>
    </row>
    <row r="14" spans="1:242" s="26" customFormat="1" ht="27" customHeight="1">
      <c r="A14" s="15">
        <f t="shared" si="136"/>
        <v>10</v>
      </c>
      <c r="B14" s="156" t="s">
        <v>89</v>
      </c>
      <c r="C14" s="157" t="s">
        <v>171</v>
      </c>
      <c r="D14" s="158" t="s">
        <v>172</v>
      </c>
      <c r="E14" s="206">
        <v>6.8</v>
      </c>
      <c r="F14" s="202">
        <v>5</v>
      </c>
      <c r="G14" s="202"/>
      <c r="H14" s="203">
        <f t="shared" si="0"/>
        <v>5</v>
      </c>
      <c r="I14" s="206">
        <f t="shared" si="1"/>
        <v>5.9</v>
      </c>
      <c r="J14" s="206" t="str">
        <f t="shared" si="2"/>
        <v>-</v>
      </c>
      <c r="K14" s="442">
        <f t="shared" si="3"/>
        <v>5.9</v>
      </c>
      <c r="L14" s="206">
        <f t="shared" si="4"/>
        <v>5.9</v>
      </c>
      <c r="M14" s="206">
        <v>7</v>
      </c>
      <c r="N14" s="202">
        <v>0</v>
      </c>
      <c r="O14" s="202">
        <v>2</v>
      </c>
      <c r="P14" s="203" t="str">
        <f t="shared" si="5"/>
        <v>0/2</v>
      </c>
      <c r="Q14" s="206">
        <f t="shared" si="6"/>
        <v>3.5</v>
      </c>
      <c r="R14" s="206">
        <f t="shared" si="7"/>
        <v>4.5</v>
      </c>
      <c r="S14" s="442">
        <v>5.5</v>
      </c>
      <c r="T14" s="443" t="s">
        <v>456</v>
      </c>
      <c r="U14" s="206">
        <v>6</v>
      </c>
      <c r="V14" s="202">
        <v>2</v>
      </c>
      <c r="W14" s="202">
        <v>4</v>
      </c>
      <c r="X14" s="203" t="str">
        <f t="shared" si="10"/>
        <v>2/4</v>
      </c>
      <c r="Y14" s="206">
        <f t="shared" si="11"/>
        <v>4</v>
      </c>
      <c r="Z14" s="206">
        <f t="shared" si="12"/>
        <v>5</v>
      </c>
      <c r="AA14" s="442">
        <f t="shared" si="13"/>
        <v>5</v>
      </c>
      <c r="AB14" s="206" t="str">
        <f t="shared" si="14"/>
        <v>4/5</v>
      </c>
      <c r="AC14" s="206">
        <v>4.3</v>
      </c>
      <c r="AD14" s="202">
        <v>5</v>
      </c>
      <c r="AE14" s="202">
        <v>8</v>
      </c>
      <c r="AF14" s="203" t="str">
        <f t="shared" si="137"/>
        <v>5/8</v>
      </c>
      <c r="AG14" s="206">
        <f t="shared" si="138"/>
        <v>4.7</v>
      </c>
      <c r="AH14" s="206">
        <f t="shared" si="139"/>
        <v>6.2</v>
      </c>
      <c r="AI14" s="442">
        <f t="shared" si="140"/>
        <v>6.2</v>
      </c>
      <c r="AJ14" s="206" t="str">
        <f t="shared" si="141"/>
        <v>4.7/6.2</v>
      </c>
      <c r="AK14" s="206">
        <v>4.5</v>
      </c>
      <c r="AL14" s="202">
        <v>6</v>
      </c>
      <c r="AM14" s="202"/>
      <c r="AN14" s="203">
        <f t="shared" si="15"/>
        <v>6</v>
      </c>
      <c r="AO14" s="206">
        <f t="shared" si="16"/>
        <v>5.3</v>
      </c>
      <c r="AP14" s="206" t="str">
        <f t="shared" si="17"/>
        <v>-</v>
      </c>
      <c r="AQ14" s="442">
        <f t="shared" si="18"/>
        <v>5.3</v>
      </c>
      <c r="AR14" s="206">
        <f t="shared" si="19"/>
        <v>5.3</v>
      </c>
      <c r="AS14" s="206">
        <v>4</v>
      </c>
      <c r="AT14" s="202">
        <v>2</v>
      </c>
      <c r="AU14" s="202">
        <v>5</v>
      </c>
      <c r="AV14" s="203" t="str">
        <f t="shared" si="20"/>
        <v>2/5</v>
      </c>
      <c r="AW14" s="206">
        <f t="shared" si="21"/>
        <v>3</v>
      </c>
      <c r="AX14" s="206">
        <f t="shared" si="22"/>
        <v>4.5</v>
      </c>
      <c r="AY14" s="442">
        <v>7.3</v>
      </c>
      <c r="AZ14" s="443" t="s">
        <v>289</v>
      </c>
      <c r="BA14" s="431">
        <v>5</v>
      </c>
      <c r="BB14" s="427">
        <f t="shared" si="24"/>
        <v>6</v>
      </c>
      <c r="BC14" s="235" t="str">
        <f t="shared" si="25"/>
        <v>TBK</v>
      </c>
      <c r="BD14" s="206">
        <v>6.7</v>
      </c>
      <c r="BE14" s="202">
        <v>5</v>
      </c>
      <c r="BF14" s="202"/>
      <c r="BG14" s="203">
        <f t="shared" si="26"/>
        <v>5</v>
      </c>
      <c r="BH14" s="206">
        <f t="shared" si="27"/>
        <v>5.9</v>
      </c>
      <c r="BI14" s="206" t="str">
        <f t="shared" si="28"/>
        <v>-</v>
      </c>
      <c r="BJ14" s="443">
        <f t="shared" si="29"/>
        <v>5.9</v>
      </c>
      <c r="BK14" s="444">
        <f t="shared" si="30"/>
        <v>5.9</v>
      </c>
      <c r="BL14" s="206">
        <v>6.3</v>
      </c>
      <c r="BM14" s="431">
        <v>6</v>
      </c>
      <c r="BN14" s="431"/>
      <c r="BO14" s="203">
        <f t="shared" si="31"/>
        <v>6</v>
      </c>
      <c r="BP14" s="206">
        <f t="shared" si="32"/>
        <v>6.2</v>
      </c>
      <c r="BQ14" s="206" t="str">
        <f t="shared" si="33"/>
        <v>-</v>
      </c>
      <c r="BR14" s="443">
        <f t="shared" si="34"/>
        <v>6.2</v>
      </c>
      <c r="BS14" s="444">
        <f t="shared" si="35"/>
        <v>6.2</v>
      </c>
      <c r="BT14" s="206"/>
      <c r="BU14" s="206"/>
      <c r="BV14" s="443"/>
      <c r="BW14" s="444"/>
      <c r="BX14" s="206">
        <v>5.5</v>
      </c>
      <c r="BY14" s="202">
        <v>6</v>
      </c>
      <c r="BZ14" s="202"/>
      <c r="CA14" s="203">
        <f t="shared" si="36"/>
        <v>6</v>
      </c>
      <c r="CB14" s="206">
        <f t="shared" si="37"/>
        <v>5.8</v>
      </c>
      <c r="CC14" s="206" t="str">
        <f t="shared" si="38"/>
        <v>-</v>
      </c>
      <c r="CD14" s="443">
        <f t="shared" si="39"/>
        <v>5.8</v>
      </c>
      <c r="CE14" s="444">
        <f t="shared" si="40"/>
        <v>5.8</v>
      </c>
      <c r="CF14" s="206">
        <v>8.5</v>
      </c>
      <c r="CG14" s="202">
        <v>5</v>
      </c>
      <c r="CH14" s="202"/>
      <c r="CI14" s="203">
        <f t="shared" si="41"/>
        <v>5</v>
      </c>
      <c r="CJ14" s="206">
        <f t="shared" si="42"/>
        <v>6.8</v>
      </c>
      <c r="CK14" s="206" t="str">
        <f t="shared" si="43"/>
        <v>-</v>
      </c>
      <c r="CL14" s="443">
        <f t="shared" si="44"/>
        <v>6.8</v>
      </c>
      <c r="CM14" s="444">
        <f t="shared" si="45"/>
        <v>6.8</v>
      </c>
      <c r="CN14" s="206">
        <v>6.4</v>
      </c>
      <c r="CO14" s="202">
        <v>2</v>
      </c>
      <c r="CP14" s="202">
        <v>5</v>
      </c>
      <c r="CQ14" s="203" t="str">
        <f t="shared" si="46"/>
        <v>2/5</v>
      </c>
      <c r="CR14" s="206">
        <f t="shared" si="47"/>
        <v>4.2</v>
      </c>
      <c r="CS14" s="206">
        <f t="shared" si="48"/>
        <v>5.7</v>
      </c>
      <c r="CT14" s="443">
        <f t="shared" si="49"/>
        <v>5.7</v>
      </c>
      <c r="CU14" s="444" t="str">
        <f t="shared" si="50"/>
        <v>4.2/5.7</v>
      </c>
      <c r="CV14" s="206">
        <v>6.1</v>
      </c>
      <c r="CW14" s="202">
        <v>3</v>
      </c>
      <c r="CX14" s="202">
        <v>5</v>
      </c>
      <c r="CY14" s="203" t="str">
        <f t="shared" si="51"/>
        <v>3/5</v>
      </c>
      <c r="CZ14" s="206">
        <f t="shared" si="52"/>
        <v>4.6</v>
      </c>
      <c r="DA14" s="206">
        <f t="shared" si="53"/>
        <v>5.6</v>
      </c>
      <c r="DB14" s="443">
        <f t="shared" si="54"/>
        <v>5.6</v>
      </c>
      <c r="DC14" s="444" t="str">
        <f t="shared" si="55"/>
        <v>4.6/5.6</v>
      </c>
      <c r="DD14" s="206">
        <v>5</v>
      </c>
      <c r="DE14" s="202">
        <v>0</v>
      </c>
      <c r="DF14" s="202">
        <v>3</v>
      </c>
      <c r="DG14" s="203" t="str">
        <f t="shared" si="56"/>
        <v>0/3</v>
      </c>
      <c r="DH14" s="206">
        <f t="shared" si="57"/>
        <v>2.5</v>
      </c>
      <c r="DI14" s="206">
        <f t="shared" si="58"/>
        <v>4</v>
      </c>
      <c r="DJ14" s="443">
        <v>5.5</v>
      </c>
      <c r="DK14" s="448" t="s">
        <v>385</v>
      </c>
      <c r="DL14" s="206">
        <v>6.4</v>
      </c>
      <c r="DM14" s="202">
        <v>7</v>
      </c>
      <c r="DN14" s="202"/>
      <c r="DO14" s="203">
        <f t="shared" si="61"/>
        <v>7</v>
      </c>
      <c r="DP14" s="206">
        <f t="shared" si="62"/>
        <v>6.7</v>
      </c>
      <c r="DQ14" s="206" t="str">
        <f t="shared" si="63"/>
        <v>-</v>
      </c>
      <c r="DR14" s="443">
        <f t="shared" si="64"/>
        <v>6.7</v>
      </c>
      <c r="DS14" s="444">
        <f t="shared" si="65"/>
        <v>6.7</v>
      </c>
      <c r="DT14" s="221" t="s">
        <v>246</v>
      </c>
      <c r="DU14" s="222">
        <v>6</v>
      </c>
      <c r="DV14" s="222">
        <v>7</v>
      </c>
      <c r="DW14" s="443">
        <v>6.3</v>
      </c>
      <c r="DX14" s="202">
        <v>6</v>
      </c>
      <c r="DY14" s="427">
        <f t="shared" si="67"/>
        <v>5.9</v>
      </c>
      <c r="DZ14" s="305" t="str">
        <f t="shared" si="68"/>
        <v>TB</v>
      </c>
      <c r="EA14" s="427">
        <f t="shared" si="69"/>
        <v>5.9</v>
      </c>
      <c r="EB14" s="305" t="str">
        <f t="shared" si="70"/>
        <v>TB</v>
      </c>
      <c r="EC14" s="433">
        <v>5.5</v>
      </c>
      <c r="ED14" s="383">
        <v>4</v>
      </c>
      <c r="EE14" s="383">
        <v>7</v>
      </c>
      <c r="EF14" s="384" t="str">
        <f t="shared" si="71"/>
        <v>4/7</v>
      </c>
      <c r="EG14" s="382">
        <f t="shared" si="72"/>
        <v>4.8</v>
      </c>
      <c r="EH14" s="382">
        <f t="shared" si="73"/>
        <v>6.3</v>
      </c>
      <c r="EI14" s="378">
        <f t="shared" si="74"/>
        <v>6.3</v>
      </c>
      <c r="EJ14" s="389" t="str">
        <f t="shared" si="75"/>
        <v>4.8/6.3</v>
      </c>
      <c r="EK14" s="433">
        <v>5</v>
      </c>
      <c r="EL14" s="383">
        <v>5</v>
      </c>
      <c r="EM14" s="383"/>
      <c r="EN14" s="384">
        <f t="shared" si="76"/>
        <v>5</v>
      </c>
      <c r="EO14" s="382">
        <f t="shared" si="77"/>
        <v>5</v>
      </c>
      <c r="EP14" s="382" t="str">
        <f t="shared" si="78"/>
        <v>-</v>
      </c>
      <c r="EQ14" s="378">
        <f t="shared" si="79"/>
        <v>5</v>
      </c>
      <c r="ER14" s="389">
        <f t="shared" si="80"/>
        <v>5</v>
      </c>
      <c r="ES14" s="433">
        <v>7.5</v>
      </c>
      <c r="ET14" s="383">
        <v>4</v>
      </c>
      <c r="EU14" s="383"/>
      <c r="EV14" s="384">
        <f t="shared" si="81"/>
        <v>4</v>
      </c>
      <c r="EW14" s="382">
        <f t="shared" si="82"/>
        <v>5.8</v>
      </c>
      <c r="EX14" s="382" t="str">
        <f t="shared" si="83"/>
        <v>-</v>
      </c>
      <c r="EY14" s="378">
        <f t="shared" si="84"/>
        <v>5.8</v>
      </c>
      <c r="EZ14" s="389">
        <f t="shared" si="85"/>
        <v>5.8</v>
      </c>
      <c r="FA14" s="433">
        <v>7.5</v>
      </c>
      <c r="FB14" s="383">
        <v>4</v>
      </c>
      <c r="FC14" s="383"/>
      <c r="FD14" s="384">
        <f t="shared" si="86"/>
        <v>4</v>
      </c>
      <c r="FE14" s="382">
        <f t="shared" si="87"/>
        <v>5.8</v>
      </c>
      <c r="FF14" s="382" t="str">
        <f t="shared" si="88"/>
        <v>-</v>
      </c>
      <c r="FG14" s="378">
        <f t="shared" si="89"/>
        <v>5.8</v>
      </c>
      <c r="FH14" s="389">
        <f t="shared" si="90"/>
        <v>5.8</v>
      </c>
      <c r="FI14" s="433">
        <v>6.33</v>
      </c>
      <c r="FJ14" s="383">
        <v>2</v>
      </c>
      <c r="FK14" s="383">
        <v>5</v>
      </c>
      <c r="FL14" s="384" t="str">
        <f t="shared" si="91"/>
        <v>2/5</v>
      </c>
      <c r="FM14" s="382">
        <f t="shared" si="92"/>
        <v>4.2</v>
      </c>
      <c r="FN14" s="382">
        <f t="shared" si="93"/>
        <v>5.7</v>
      </c>
      <c r="FO14" s="378">
        <f t="shared" si="94"/>
        <v>5.7</v>
      </c>
      <c r="FP14" s="389" t="str">
        <f t="shared" si="95"/>
        <v>4.2/5.7</v>
      </c>
      <c r="FQ14" s="433">
        <v>4.5</v>
      </c>
      <c r="FR14" s="383">
        <v>2</v>
      </c>
      <c r="FS14" s="383">
        <v>7</v>
      </c>
      <c r="FT14" s="384" t="str">
        <f t="shared" si="96"/>
        <v>2/7</v>
      </c>
      <c r="FU14" s="382">
        <f t="shared" si="97"/>
        <v>3.3</v>
      </c>
      <c r="FV14" s="382">
        <f t="shared" si="98"/>
        <v>5.8</v>
      </c>
      <c r="FW14" s="378">
        <f t="shared" si="99"/>
        <v>5.8</v>
      </c>
      <c r="FX14" s="389" t="str">
        <f t="shared" si="100"/>
        <v>3.3/5.8</v>
      </c>
      <c r="FY14" s="496">
        <v>5</v>
      </c>
      <c r="FZ14" s="496">
        <v>5</v>
      </c>
      <c r="GA14" s="501">
        <v>6.6</v>
      </c>
      <c r="GB14" s="500">
        <f t="shared" si="101"/>
        <v>5.8</v>
      </c>
      <c r="GC14" s="529" t="str">
        <f t="shared" si="102"/>
        <v>TB</v>
      </c>
      <c r="GD14" s="433">
        <v>6.6</v>
      </c>
      <c r="GE14" s="383">
        <v>2</v>
      </c>
      <c r="GF14" s="383">
        <v>5</v>
      </c>
      <c r="GG14" s="384" t="str">
        <f t="shared" si="103"/>
        <v>2/5</v>
      </c>
      <c r="GH14" s="382">
        <f t="shared" si="104"/>
        <v>4.3</v>
      </c>
      <c r="GI14" s="382">
        <f t="shared" si="105"/>
        <v>5.8</v>
      </c>
      <c r="GJ14" s="378">
        <f t="shared" si="106"/>
        <v>5.8</v>
      </c>
      <c r="GK14" s="389" t="str">
        <f t="shared" si="107"/>
        <v>4.3/5.8</v>
      </c>
      <c r="GL14" s="433">
        <v>7</v>
      </c>
      <c r="GM14" s="383">
        <v>4</v>
      </c>
      <c r="GN14" s="383"/>
      <c r="GO14" s="384">
        <f t="shared" si="108"/>
        <v>4</v>
      </c>
      <c r="GP14" s="382">
        <f t="shared" si="109"/>
        <v>5.5</v>
      </c>
      <c r="GQ14" s="382" t="str">
        <f t="shared" si="110"/>
        <v>-</v>
      </c>
      <c r="GR14" s="378">
        <f t="shared" si="111"/>
        <v>5.5</v>
      </c>
      <c r="GS14" s="389">
        <f t="shared" si="112"/>
        <v>5.5</v>
      </c>
      <c r="GT14" s="433">
        <v>6.5</v>
      </c>
      <c r="GU14" s="383">
        <v>6</v>
      </c>
      <c r="GV14" s="383"/>
      <c r="GW14" s="384">
        <f t="shared" si="113"/>
        <v>6</v>
      </c>
      <c r="GX14" s="382">
        <f t="shared" si="114"/>
        <v>6.3</v>
      </c>
      <c r="GY14" s="382" t="str">
        <f t="shared" si="115"/>
        <v>-</v>
      </c>
      <c r="GZ14" s="378">
        <f t="shared" si="116"/>
        <v>6.3</v>
      </c>
      <c r="HA14" s="389">
        <f t="shared" si="117"/>
        <v>6.3</v>
      </c>
      <c r="HB14" s="433">
        <v>6.5</v>
      </c>
      <c r="HC14" s="383">
        <v>5</v>
      </c>
      <c r="HD14" s="383"/>
      <c r="HE14" s="384">
        <f t="shared" si="118"/>
        <v>5</v>
      </c>
      <c r="HF14" s="382">
        <f t="shared" si="119"/>
        <v>5.8</v>
      </c>
      <c r="HG14" s="382" t="str">
        <f t="shared" si="120"/>
        <v>-</v>
      </c>
      <c r="HH14" s="378">
        <f t="shared" si="121"/>
        <v>5.8</v>
      </c>
      <c r="HI14" s="389">
        <f t="shared" si="122"/>
        <v>5.8</v>
      </c>
      <c r="HJ14" s="433">
        <v>6.5</v>
      </c>
      <c r="HK14" s="383">
        <v>7</v>
      </c>
      <c r="HL14" s="383"/>
      <c r="HM14" s="384">
        <f t="shared" si="123"/>
        <v>7</v>
      </c>
      <c r="HN14" s="382">
        <f t="shared" si="124"/>
        <v>6.8</v>
      </c>
      <c r="HO14" s="382" t="str">
        <f t="shared" si="125"/>
        <v>-</v>
      </c>
      <c r="HP14" s="378">
        <f t="shared" si="126"/>
        <v>6.8</v>
      </c>
      <c r="HQ14" s="389">
        <f t="shared" si="127"/>
        <v>6.8</v>
      </c>
      <c r="HR14" s="526">
        <v>7</v>
      </c>
      <c r="HS14" s="503">
        <v>6</v>
      </c>
      <c r="HT14" s="503">
        <v>7</v>
      </c>
      <c r="HU14" s="541">
        <v>8</v>
      </c>
      <c r="HV14" s="498">
        <f t="shared" si="128"/>
        <v>6.7</v>
      </c>
      <c r="HW14" s="499" t="str">
        <f t="shared" si="129"/>
        <v>TBK</v>
      </c>
      <c r="HX14" s="500">
        <f t="shared" si="130"/>
        <v>6.2</v>
      </c>
      <c r="HY14" s="497" t="str">
        <f t="shared" si="131"/>
        <v>TBK</v>
      </c>
      <c r="HZ14" s="387">
        <f t="shared" si="132"/>
        <v>6</v>
      </c>
      <c r="IA14" s="594" t="str">
        <f t="shared" si="133"/>
        <v>TBK</v>
      </c>
      <c r="IB14" s="496">
        <v>6</v>
      </c>
      <c r="IC14" s="496">
        <v>7</v>
      </c>
      <c r="ID14" s="496">
        <v>6</v>
      </c>
      <c r="IE14" s="501">
        <f>ROUND(SUM(IB14:ID14)/3,1)</f>
        <v>6.3</v>
      </c>
      <c r="IF14" s="387">
        <f t="shared" si="134"/>
        <v>6.2</v>
      </c>
      <c r="IG14" s="601" t="str">
        <f t="shared" si="135"/>
        <v>TBK</v>
      </c>
      <c r="IH14" s="601"/>
    </row>
    <row r="15" spans="1:242" s="17" customFormat="1" ht="27" customHeight="1">
      <c r="A15" s="15">
        <f t="shared" si="136"/>
        <v>11</v>
      </c>
      <c r="B15" s="156" t="s">
        <v>90</v>
      </c>
      <c r="C15" s="157" t="s">
        <v>223</v>
      </c>
      <c r="D15" s="158" t="s">
        <v>54</v>
      </c>
      <c r="E15" s="206">
        <v>5.4</v>
      </c>
      <c r="F15" s="202">
        <v>6</v>
      </c>
      <c r="G15" s="202"/>
      <c r="H15" s="203">
        <f t="shared" si="0"/>
        <v>6</v>
      </c>
      <c r="I15" s="206">
        <f t="shared" si="1"/>
        <v>5.7</v>
      </c>
      <c r="J15" s="206" t="str">
        <f t="shared" si="2"/>
        <v>-</v>
      </c>
      <c r="K15" s="442">
        <f t="shared" si="3"/>
        <v>5.7</v>
      </c>
      <c r="L15" s="206">
        <f t="shared" si="4"/>
        <v>5.7</v>
      </c>
      <c r="M15" s="206">
        <v>6</v>
      </c>
      <c r="N15" s="202">
        <v>0</v>
      </c>
      <c r="O15" s="202">
        <v>4</v>
      </c>
      <c r="P15" s="203" t="str">
        <f t="shared" si="5"/>
        <v>0/4</v>
      </c>
      <c r="Q15" s="206">
        <f t="shared" si="6"/>
        <v>3</v>
      </c>
      <c r="R15" s="206">
        <f t="shared" si="7"/>
        <v>5</v>
      </c>
      <c r="S15" s="442">
        <f t="shared" si="8"/>
        <v>5</v>
      </c>
      <c r="T15" s="206" t="str">
        <f t="shared" si="9"/>
        <v>3/5</v>
      </c>
      <c r="U15" s="206">
        <v>6.3</v>
      </c>
      <c r="V15" s="202">
        <v>3</v>
      </c>
      <c r="W15" s="202">
        <v>7</v>
      </c>
      <c r="X15" s="203" t="str">
        <f t="shared" si="10"/>
        <v>3/7</v>
      </c>
      <c r="Y15" s="206">
        <f t="shared" si="11"/>
        <v>4.7</v>
      </c>
      <c r="Z15" s="206">
        <f t="shared" si="12"/>
        <v>6.7</v>
      </c>
      <c r="AA15" s="442">
        <f t="shared" si="13"/>
        <v>6.7</v>
      </c>
      <c r="AB15" s="206" t="str">
        <f t="shared" si="14"/>
        <v>4.7/6.7</v>
      </c>
      <c r="AC15" s="206">
        <v>5.3</v>
      </c>
      <c r="AD15" s="202">
        <v>5</v>
      </c>
      <c r="AE15" s="202"/>
      <c r="AF15" s="203">
        <f t="shared" si="137"/>
        <v>5</v>
      </c>
      <c r="AG15" s="206">
        <f t="shared" si="138"/>
        <v>5.2</v>
      </c>
      <c r="AH15" s="206" t="str">
        <f t="shared" si="139"/>
        <v>-</v>
      </c>
      <c r="AI15" s="442">
        <f t="shared" si="140"/>
        <v>5.2</v>
      </c>
      <c r="AJ15" s="206">
        <f t="shared" si="141"/>
        <v>5.2</v>
      </c>
      <c r="AK15" s="206">
        <v>6</v>
      </c>
      <c r="AL15" s="202">
        <v>10</v>
      </c>
      <c r="AM15" s="202"/>
      <c r="AN15" s="203">
        <f t="shared" si="15"/>
        <v>10</v>
      </c>
      <c r="AO15" s="206">
        <f t="shared" si="16"/>
        <v>8</v>
      </c>
      <c r="AP15" s="206" t="str">
        <f t="shared" si="17"/>
        <v>-</v>
      </c>
      <c r="AQ15" s="442">
        <f t="shared" si="18"/>
        <v>8</v>
      </c>
      <c r="AR15" s="206">
        <f t="shared" si="19"/>
        <v>8</v>
      </c>
      <c r="AS15" s="206">
        <v>6.7</v>
      </c>
      <c r="AT15" s="202">
        <v>5</v>
      </c>
      <c r="AU15" s="202"/>
      <c r="AV15" s="203">
        <f t="shared" si="20"/>
        <v>5</v>
      </c>
      <c r="AW15" s="206">
        <f t="shared" si="21"/>
        <v>5.9</v>
      </c>
      <c r="AX15" s="206" t="str">
        <f t="shared" si="22"/>
        <v>-</v>
      </c>
      <c r="AY15" s="442">
        <f>MAX(AW15:AX15)</f>
        <v>5.9</v>
      </c>
      <c r="AZ15" s="206">
        <f t="shared" si="23"/>
        <v>5.9</v>
      </c>
      <c r="BA15" s="431">
        <v>6</v>
      </c>
      <c r="BB15" s="427">
        <f t="shared" si="24"/>
        <v>6</v>
      </c>
      <c r="BC15" s="235" t="str">
        <f t="shared" si="25"/>
        <v>TBK</v>
      </c>
      <c r="BD15" s="206">
        <v>5.7</v>
      </c>
      <c r="BE15" s="202">
        <v>6</v>
      </c>
      <c r="BF15" s="202"/>
      <c r="BG15" s="203">
        <f t="shared" si="26"/>
        <v>6</v>
      </c>
      <c r="BH15" s="206">
        <f t="shared" si="27"/>
        <v>5.9</v>
      </c>
      <c r="BI15" s="206" t="str">
        <f t="shared" si="28"/>
        <v>-</v>
      </c>
      <c r="BJ15" s="443">
        <f t="shared" si="29"/>
        <v>5.9</v>
      </c>
      <c r="BK15" s="444">
        <f t="shared" si="30"/>
        <v>5.9</v>
      </c>
      <c r="BL15" s="206">
        <v>5.7</v>
      </c>
      <c r="BM15" s="431">
        <v>6</v>
      </c>
      <c r="BN15" s="431"/>
      <c r="BO15" s="203">
        <f t="shared" si="31"/>
        <v>6</v>
      </c>
      <c r="BP15" s="206">
        <f t="shared" si="32"/>
        <v>5.9</v>
      </c>
      <c r="BQ15" s="206" t="str">
        <f t="shared" si="33"/>
        <v>-</v>
      </c>
      <c r="BR15" s="443">
        <f t="shared" si="34"/>
        <v>5.9</v>
      </c>
      <c r="BS15" s="444">
        <f t="shared" si="35"/>
        <v>5.9</v>
      </c>
      <c r="BT15" s="206"/>
      <c r="BU15" s="206"/>
      <c r="BV15" s="443"/>
      <c r="BW15" s="444"/>
      <c r="BX15" s="206">
        <v>8</v>
      </c>
      <c r="BY15" s="202">
        <v>7</v>
      </c>
      <c r="BZ15" s="202"/>
      <c r="CA15" s="203">
        <f t="shared" si="36"/>
        <v>7</v>
      </c>
      <c r="CB15" s="206">
        <f t="shared" si="37"/>
        <v>7.5</v>
      </c>
      <c r="CC15" s="206" t="str">
        <f t="shared" si="38"/>
        <v>-</v>
      </c>
      <c r="CD15" s="443">
        <f t="shared" si="39"/>
        <v>7.5</v>
      </c>
      <c r="CE15" s="444">
        <f t="shared" si="40"/>
        <v>7.5</v>
      </c>
      <c r="CF15" s="206">
        <v>7.5</v>
      </c>
      <c r="CG15" s="202">
        <v>5</v>
      </c>
      <c r="CH15" s="202"/>
      <c r="CI15" s="203">
        <f t="shared" si="41"/>
        <v>5</v>
      </c>
      <c r="CJ15" s="206">
        <f t="shared" si="42"/>
        <v>6.3</v>
      </c>
      <c r="CK15" s="206" t="str">
        <f t="shared" si="43"/>
        <v>-</v>
      </c>
      <c r="CL15" s="443">
        <f t="shared" si="44"/>
        <v>6.3</v>
      </c>
      <c r="CM15" s="444">
        <f t="shared" si="45"/>
        <v>6.3</v>
      </c>
      <c r="CN15" s="206">
        <v>7</v>
      </c>
      <c r="CO15" s="202">
        <v>3</v>
      </c>
      <c r="CP15" s="202"/>
      <c r="CQ15" s="203">
        <f t="shared" si="46"/>
        <v>3</v>
      </c>
      <c r="CR15" s="206">
        <f t="shared" si="47"/>
        <v>5</v>
      </c>
      <c r="CS15" s="206" t="str">
        <f t="shared" si="48"/>
        <v>-</v>
      </c>
      <c r="CT15" s="443">
        <f t="shared" si="49"/>
        <v>5</v>
      </c>
      <c r="CU15" s="444">
        <f t="shared" si="50"/>
        <v>5</v>
      </c>
      <c r="CV15" s="206">
        <v>6.2</v>
      </c>
      <c r="CW15" s="202">
        <v>4</v>
      </c>
      <c r="CX15" s="202"/>
      <c r="CY15" s="203">
        <f t="shared" si="51"/>
        <v>4</v>
      </c>
      <c r="CZ15" s="206">
        <f t="shared" si="52"/>
        <v>5.1</v>
      </c>
      <c r="DA15" s="206" t="str">
        <f t="shared" si="53"/>
        <v>-</v>
      </c>
      <c r="DB15" s="443">
        <f t="shared" si="54"/>
        <v>5.1</v>
      </c>
      <c r="DC15" s="444">
        <f t="shared" si="55"/>
        <v>5.1</v>
      </c>
      <c r="DD15" s="206">
        <v>5</v>
      </c>
      <c r="DE15" s="202">
        <v>6</v>
      </c>
      <c r="DF15" s="202"/>
      <c r="DG15" s="203">
        <f t="shared" si="56"/>
        <v>6</v>
      </c>
      <c r="DH15" s="206">
        <f t="shared" si="57"/>
        <v>5.5</v>
      </c>
      <c r="DI15" s="206" t="str">
        <f t="shared" si="58"/>
        <v>-</v>
      </c>
      <c r="DJ15" s="443">
        <f t="shared" si="59"/>
        <v>5.5</v>
      </c>
      <c r="DK15" s="444">
        <f t="shared" si="60"/>
        <v>5.5</v>
      </c>
      <c r="DL15" s="206">
        <v>8</v>
      </c>
      <c r="DM15" s="202">
        <v>8</v>
      </c>
      <c r="DN15" s="202"/>
      <c r="DO15" s="203">
        <f t="shared" si="61"/>
        <v>8</v>
      </c>
      <c r="DP15" s="206">
        <f t="shared" si="62"/>
        <v>8</v>
      </c>
      <c r="DQ15" s="206" t="str">
        <f t="shared" si="63"/>
        <v>-</v>
      </c>
      <c r="DR15" s="443">
        <f t="shared" si="64"/>
        <v>8</v>
      </c>
      <c r="DS15" s="444">
        <f t="shared" si="65"/>
        <v>8</v>
      </c>
      <c r="DT15" s="221">
        <v>7</v>
      </c>
      <c r="DU15" s="222">
        <v>6</v>
      </c>
      <c r="DV15" s="222">
        <v>8</v>
      </c>
      <c r="DW15" s="443">
        <f t="shared" si="66"/>
        <v>7</v>
      </c>
      <c r="DX15" s="202">
        <v>8</v>
      </c>
      <c r="DY15" s="427">
        <f t="shared" si="67"/>
        <v>6</v>
      </c>
      <c r="DZ15" s="305" t="str">
        <f t="shared" si="68"/>
        <v>TBK</v>
      </c>
      <c r="EA15" s="427">
        <f t="shared" si="69"/>
        <v>6</v>
      </c>
      <c r="EB15" s="305" t="str">
        <f t="shared" si="70"/>
        <v>TBK</v>
      </c>
      <c r="EC15" s="433">
        <v>6</v>
      </c>
      <c r="ED15" s="383">
        <v>6</v>
      </c>
      <c r="EE15" s="383"/>
      <c r="EF15" s="384">
        <f t="shared" si="71"/>
        <v>6</v>
      </c>
      <c r="EG15" s="382">
        <f t="shared" si="72"/>
        <v>6</v>
      </c>
      <c r="EH15" s="382" t="str">
        <f t="shared" si="73"/>
        <v>-</v>
      </c>
      <c r="EI15" s="378">
        <f t="shared" si="74"/>
        <v>6</v>
      </c>
      <c r="EJ15" s="389">
        <f t="shared" si="75"/>
        <v>6</v>
      </c>
      <c r="EK15" s="433">
        <v>7.25</v>
      </c>
      <c r="EL15" s="383">
        <v>4</v>
      </c>
      <c r="EM15" s="383"/>
      <c r="EN15" s="384">
        <f t="shared" si="76"/>
        <v>4</v>
      </c>
      <c r="EO15" s="382">
        <f t="shared" si="77"/>
        <v>5.6</v>
      </c>
      <c r="EP15" s="382" t="str">
        <f t="shared" si="78"/>
        <v>-</v>
      </c>
      <c r="EQ15" s="378">
        <f t="shared" si="79"/>
        <v>5.6</v>
      </c>
      <c r="ER15" s="389">
        <f t="shared" si="80"/>
        <v>5.6</v>
      </c>
      <c r="ES15" s="433">
        <v>7.5</v>
      </c>
      <c r="ET15" s="383">
        <v>1</v>
      </c>
      <c r="EU15" s="383">
        <v>6</v>
      </c>
      <c r="EV15" s="384" t="str">
        <f t="shared" si="81"/>
        <v>1/6</v>
      </c>
      <c r="EW15" s="382">
        <f t="shared" si="82"/>
        <v>4.3</v>
      </c>
      <c r="EX15" s="382">
        <f t="shared" si="83"/>
        <v>6.8</v>
      </c>
      <c r="EY15" s="378">
        <f t="shared" si="84"/>
        <v>6.8</v>
      </c>
      <c r="EZ15" s="389" t="str">
        <f t="shared" si="85"/>
        <v>4.3/6.8</v>
      </c>
      <c r="FA15" s="433">
        <v>6.5</v>
      </c>
      <c r="FB15" s="383">
        <v>6</v>
      </c>
      <c r="FC15" s="383"/>
      <c r="FD15" s="384">
        <f t="shared" si="86"/>
        <v>6</v>
      </c>
      <c r="FE15" s="382">
        <f t="shared" si="87"/>
        <v>6.3</v>
      </c>
      <c r="FF15" s="382" t="str">
        <f t="shared" si="88"/>
        <v>-</v>
      </c>
      <c r="FG15" s="378">
        <f t="shared" si="89"/>
        <v>6.3</v>
      </c>
      <c r="FH15" s="389">
        <f t="shared" si="90"/>
        <v>6.3</v>
      </c>
      <c r="FI15" s="433">
        <v>5.67</v>
      </c>
      <c r="FJ15" s="383">
        <v>2</v>
      </c>
      <c r="FK15" s="383">
        <v>5</v>
      </c>
      <c r="FL15" s="384" t="str">
        <f t="shared" si="91"/>
        <v>2/5</v>
      </c>
      <c r="FM15" s="382">
        <f t="shared" si="92"/>
        <v>3.8</v>
      </c>
      <c r="FN15" s="382">
        <f t="shared" si="93"/>
        <v>5.3</v>
      </c>
      <c r="FO15" s="378">
        <f t="shared" si="94"/>
        <v>5.3</v>
      </c>
      <c r="FP15" s="389" t="str">
        <f t="shared" si="95"/>
        <v>3.8/5.3</v>
      </c>
      <c r="FQ15" s="433">
        <v>4</v>
      </c>
      <c r="FR15" s="383">
        <v>2</v>
      </c>
      <c r="FS15" s="383">
        <v>4</v>
      </c>
      <c r="FT15" s="384" t="str">
        <f t="shared" si="96"/>
        <v>2/4</v>
      </c>
      <c r="FU15" s="382">
        <f t="shared" si="97"/>
        <v>3</v>
      </c>
      <c r="FV15" s="382">
        <f t="shared" si="98"/>
        <v>4</v>
      </c>
      <c r="FW15" s="378">
        <v>6.5</v>
      </c>
      <c r="FX15" s="521" t="s">
        <v>465</v>
      </c>
      <c r="FY15" s="496">
        <v>5</v>
      </c>
      <c r="FZ15" s="496">
        <v>6</v>
      </c>
      <c r="GA15" s="501">
        <v>7.6</v>
      </c>
      <c r="GB15" s="500">
        <f t="shared" si="101"/>
        <v>6.3</v>
      </c>
      <c r="GC15" s="529" t="str">
        <f t="shared" si="102"/>
        <v>TBK</v>
      </c>
      <c r="GD15" s="433">
        <v>7</v>
      </c>
      <c r="GE15" s="383">
        <v>3</v>
      </c>
      <c r="GF15" s="383"/>
      <c r="GG15" s="384">
        <f t="shared" si="103"/>
        <v>3</v>
      </c>
      <c r="GH15" s="382">
        <f t="shared" si="104"/>
        <v>5</v>
      </c>
      <c r="GI15" s="382" t="str">
        <f t="shared" si="105"/>
        <v>-</v>
      </c>
      <c r="GJ15" s="378">
        <f t="shared" si="106"/>
        <v>5</v>
      </c>
      <c r="GK15" s="389">
        <f t="shared" si="107"/>
        <v>5</v>
      </c>
      <c r="GL15" s="433">
        <v>7</v>
      </c>
      <c r="GM15" s="383">
        <v>4</v>
      </c>
      <c r="GN15" s="383"/>
      <c r="GO15" s="384">
        <f t="shared" si="108"/>
        <v>4</v>
      </c>
      <c r="GP15" s="382">
        <f t="shared" si="109"/>
        <v>5.5</v>
      </c>
      <c r="GQ15" s="382" t="str">
        <f t="shared" si="110"/>
        <v>-</v>
      </c>
      <c r="GR15" s="378">
        <f t="shared" si="111"/>
        <v>5.5</v>
      </c>
      <c r="GS15" s="389">
        <f t="shared" si="112"/>
        <v>5.5</v>
      </c>
      <c r="GT15" s="433">
        <v>7</v>
      </c>
      <c r="GU15" s="383">
        <v>4</v>
      </c>
      <c r="GV15" s="383"/>
      <c r="GW15" s="384">
        <f t="shared" si="113"/>
        <v>4</v>
      </c>
      <c r="GX15" s="382">
        <f t="shared" si="114"/>
        <v>5.5</v>
      </c>
      <c r="GY15" s="382" t="str">
        <f t="shared" si="115"/>
        <v>-</v>
      </c>
      <c r="GZ15" s="378">
        <f t="shared" si="116"/>
        <v>5.5</v>
      </c>
      <c r="HA15" s="389">
        <f t="shared" si="117"/>
        <v>5.5</v>
      </c>
      <c r="HB15" s="433">
        <v>7.5</v>
      </c>
      <c r="HC15" s="383">
        <v>7</v>
      </c>
      <c r="HD15" s="383"/>
      <c r="HE15" s="384">
        <f t="shared" si="118"/>
        <v>7</v>
      </c>
      <c r="HF15" s="382">
        <f t="shared" si="119"/>
        <v>7.3</v>
      </c>
      <c r="HG15" s="382" t="str">
        <f t="shared" si="120"/>
        <v>-</v>
      </c>
      <c r="HH15" s="378">
        <f t="shared" si="121"/>
        <v>7.3</v>
      </c>
      <c r="HI15" s="389">
        <f t="shared" si="122"/>
        <v>7.3</v>
      </c>
      <c r="HJ15" s="433">
        <v>6</v>
      </c>
      <c r="HK15" s="383">
        <v>5</v>
      </c>
      <c r="HL15" s="383"/>
      <c r="HM15" s="384">
        <f t="shared" si="123"/>
        <v>5</v>
      </c>
      <c r="HN15" s="382">
        <f t="shared" si="124"/>
        <v>5.5</v>
      </c>
      <c r="HO15" s="382" t="str">
        <f t="shared" si="125"/>
        <v>-</v>
      </c>
      <c r="HP15" s="378">
        <f t="shared" si="126"/>
        <v>5.5</v>
      </c>
      <c r="HQ15" s="389">
        <f t="shared" si="127"/>
        <v>5.5</v>
      </c>
      <c r="HR15" s="526">
        <v>6</v>
      </c>
      <c r="HS15" s="503">
        <v>6</v>
      </c>
      <c r="HT15" s="503">
        <v>7</v>
      </c>
      <c r="HU15" s="541">
        <v>7.3</v>
      </c>
      <c r="HV15" s="498">
        <f t="shared" si="128"/>
        <v>6.3</v>
      </c>
      <c r="HW15" s="499" t="str">
        <f t="shared" si="129"/>
        <v>TBK</v>
      </c>
      <c r="HX15" s="500">
        <f t="shared" si="130"/>
        <v>6.3</v>
      </c>
      <c r="HY15" s="497" t="str">
        <f t="shared" si="131"/>
        <v>TBK</v>
      </c>
      <c r="HZ15" s="387">
        <f t="shared" si="132"/>
        <v>6.1</v>
      </c>
      <c r="IA15" s="594" t="str">
        <f t="shared" si="133"/>
        <v>TBK</v>
      </c>
      <c r="IB15" s="496">
        <v>5</v>
      </c>
      <c r="IC15" s="496">
        <v>7.5</v>
      </c>
      <c r="ID15" s="496">
        <v>6</v>
      </c>
      <c r="IE15" s="501">
        <f>ROUND(SUM(IB15:ID15)/3,1)</f>
        <v>6.2</v>
      </c>
      <c r="IF15" s="387">
        <f t="shared" si="134"/>
        <v>6.2</v>
      </c>
      <c r="IG15" s="601" t="str">
        <f t="shared" si="135"/>
        <v>TBK</v>
      </c>
      <c r="IH15" s="601"/>
    </row>
    <row r="16" spans="1:242" s="17" customFormat="1" ht="27" customHeight="1">
      <c r="A16" s="15">
        <f t="shared" si="136"/>
        <v>12</v>
      </c>
      <c r="B16" s="156" t="s">
        <v>91</v>
      </c>
      <c r="C16" s="157" t="s">
        <v>173</v>
      </c>
      <c r="D16" s="158" t="s">
        <v>174</v>
      </c>
      <c r="E16" s="206">
        <v>7.8</v>
      </c>
      <c r="F16" s="202">
        <v>9</v>
      </c>
      <c r="G16" s="202"/>
      <c r="H16" s="203">
        <f t="shared" si="0"/>
        <v>9</v>
      </c>
      <c r="I16" s="206">
        <f t="shared" si="1"/>
        <v>8.4</v>
      </c>
      <c r="J16" s="206" t="str">
        <f t="shared" si="2"/>
        <v>-</v>
      </c>
      <c r="K16" s="442">
        <f t="shared" si="3"/>
        <v>8.4</v>
      </c>
      <c r="L16" s="206">
        <f t="shared" si="4"/>
        <v>8.4</v>
      </c>
      <c r="M16" s="206">
        <v>7</v>
      </c>
      <c r="N16" s="202">
        <v>6</v>
      </c>
      <c r="O16" s="202"/>
      <c r="P16" s="203">
        <f t="shared" si="5"/>
        <v>6</v>
      </c>
      <c r="Q16" s="206">
        <f t="shared" si="6"/>
        <v>6.5</v>
      </c>
      <c r="R16" s="206" t="str">
        <f t="shared" si="7"/>
        <v>-</v>
      </c>
      <c r="S16" s="442">
        <f t="shared" si="8"/>
        <v>6.5</v>
      </c>
      <c r="T16" s="206">
        <f t="shared" si="9"/>
        <v>6.5</v>
      </c>
      <c r="U16" s="206">
        <v>7.3</v>
      </c>
      <c r="V16" s="202">
        <v>7</v>
      </c>
      <c r="W16" s="202"/>
      <c r="X16" s="203">
        <f t="shared" si="10"/>
        <v>7</v>
      </c>
      <c r="Y16" s="206">
        <f t="shared" si="11"/>
        <v>7.2</v>
      </c>
      <c r="Z16" s="206" t="str">
        <f t="shared" si="12"/>
        <v>-</v>
      </c>
      <c r="AA16" s="442">
        <f t="shared" si="13"/>
        <v>7.2</v>
      </c>
      <c r="AB16" s="206">
        <f t="shared" si="14"/>
        <v>7.2</v>
      </c>
      <c r="AC16" s="206">
        <v>7</v>
      </c>
      <c r="AD16" s="202">
        <v>8</v>
      </c>
      <c r="AE16" s="202"/>
      <c r="AF16" s="203">
        <f t="shared" si="137"/>
        <v>8</v>
      </c>
      <c r="AG16" s="206">
        <f t="shared" si="138"/>
        <v>7.5</v>
      </c>
      <c r="AH16" s="206" t="str">
        <f t="shared" si="139"/>
        <v>-</v>
      </c>
      <c r="AI16" s="442">
        <f t="shared" si="140"/>
        <v>7.5</v>
      </c>
      <c r="AJ16" s="206">
        <f t="shared" si="141"/>
        <v>7.5</v>
      </c>
      <c r="AK16" s="206">
        <v>8.2</v>
      </c>
      <c r="AL16" s="202">
        <v>9</v>
      </c>
      <c r="AM16" s="202"/>
      <c r="AN16" s="203">
        <f t="shared" si="15"/>
        <v>9</v>
      </c>
      <c r="AO16" s="206">
        <f t="shared" si="16"/>
        <v>8.6</v>
      </c>
      <c r="AP16" s="206" t="str">
        <f t="shared" si="17"/>
        <v>-</v>
      </c>
      <c r="AQ16" s="442">
        <f t="shared" si="18"/>
        <v>8.6</v>
      </c>
      <c r="AR16" s="206">
        <f t="shared" si="19"/>
        <v>8.6</v>
      </c>
      <c r="AS16" s="206">
        <v>9</v>
      </c>
      <c r="AT16" s="202">
        <v>10</v>
      </c>
      <c r="AU16" s="202"/>
      <c r="AV16" s="203">
        <f t="shared" si="20"/>
        <v>10</v>
      </c>
      <c r="AW16" s="206">
        <f t="shared" si="21"/>
        <v>9.5</v>
      </c>
      <c r="AX16" s="206" t="str">
        <f t="shared" si="22"/>
        <v>-</v>
      </c>
      <c r="AY16" s="442">
        <f>MAX(AW16:AX16)</f>
        <v>9.5</v>
      </c>
      <c r="AZ16" s="206">
        <f t="shared" si="23"/>
        <v>9.5</v>
      </c>
      <c r="BA16" s="453">
        <v>6</v>
      </c>
      <c r="BB16" s="427">
        <f t="shared" si="24"/>
        <v>7.9</v>
      </c>
      <c r="BC16" s="235" t="str">
        <f t="shared" si="25"/>
        <v>Khá</v>
      </c>
      <c r="BD16" s="206">
        <v>6.7</v>
      </c>
      <c r="BE16" s="202">
        <v>5</v>
      </c>
      <c r="BF16" s="202"/>
      <c r="BG16" s="203">
        <f t="shared" si="26"/>
        <v>5</v>
      </c>
      <c r="BH16" s="206">
        <f t="shared" si="27"/>
        <v>5.9</v>
      </c>
      <c r="BI16" s="206" t="str">
        <f t="shared" si="28"/>
        <v>-</v>
      </c>
      <c r="BJ16" s="443">
        <f t="shared" si="29"/>
        <v>5.9</v>
      </c>
      <c r="BK16" s="444">
        <f t="shared" si="30"/>
        <v>5.9</v>
      </c>
      <c r="BL16" s="206">
        <v>6.3</v>
      </c>
      <c r="BM16" s="431">
        <v>6</v>
      </c>
      <c r="BN16" s="431"/>
      <c r="BO16" s="203">
        <f t="shared" si="31"/>
        <v>6</v>
      </c>
      <c r="BP16" s="206">
        <f t="shared" si="32"/>
        <v>6.2</v>
      </c>
      <c r="BQ16" s="206" t="str">
        <f t="shared" si="33"/>
        <v>-</v>
      </c>
      <c r="BR16" s="443">
        <f t="shared" si="34"/>
        <v>6.2</v>
      </c>
      <c r="BS16" s="444">
        <f t="shared" si="35"/>
        <v>6.2</v>
      </c>
      <c r="BT16" s="206"/>
      <c r="BU16" s="206"/>
      <c r="BV16" s="443"/>
      <c r="BW16" s="444"/>
      <c r="BX16" s="206">
        <v>9.5</v>
      </c>
      <c r="BY16" s="202">
        <v>10</v>
      </c>
      <c r="BZ16" s="202"/>
      <c r="CA16" s="203">
        <f t="shared" si="36"/>
        <v>10</v>
      </c>
      <c r="CB16" s="206">
        <f t="shared" si="37"/>
        <v>9.8</v>
      </c>
      <c r="CC16" s="206" t="str">
        <f t="shared" si="38"/>
        <v>-</v>
      </c>
      <c r="CD16" s="443">
        <f t="shared" si="39"/>
        <v>9.8</v>
      </c>
      <c r="CE16" s="444">
        <f t="shared" si="40"/>
        <v>9.8</v>
      </c>
      <c r="CF16" s="206">
        <v>8.5</v>
      </c>
      <c r="CG16" s="202">
        <v>7</v>
      </c>
      <c r="CH16" s="202"/>
      <c r="CI16" s="203">
        <f t="shared" si="41"/>
        <v>7</v>
      </c>
      <c r="CJ16" s="206">
        <f t="shared" si="42"/>
        <v>7.8</v>
      </c>
      <c r="CK16" s="206" t="str">
        <f t="shared" si="43"/>
        <v>-</v>
      </c>
      <c r="CL16" s="443">
        <f t="shared" si="44"/>
        <v>7.8</v>
      </c>
      <c r="CM16" s="444">
        <f t="shared" si="45"/>
        <v>7.8</v>
      </c>
      <c r="CN16" s="206">
        <v>8</v>
      </c>
      <c r="CO16" s="202">
        <v>3</v>
      </c>
      <c r="CP16" s="202"/>
      <c r="CQ16" s="203">
        <f t="shared" si="46"/>
        <v>3</v>
      </c>
      <c r="CR16" s="206">
        <f t="shared" si="47"/>
        <v>5.5</v>
      </c>
      <c r="CS16" s="206" t="str">
        <f t="shared" si="48"/>
        <v>-</v>
      </c>
      <c r="CT16" s="443">
        <f t="shared" si="49"/>
        <v>5.5</v>
      </c>
      <c r="CU16" s="444">
        <f t="shared" si="50"/>
        <v>5.5</v>
      </c>
      <c r="CV16" s="206">
        <v>8.4</v>
      </c>
      <c r="CW16" s="202">
        <v>8</v>
      </c>
      <c r="CX16" s="202"/>
      <c r="CY16" s="203">
        <f t="shared" si="51"/>
        <v>8</v>
      </c>
      <c r="CZ16" s="206">
        <f t="shared" si="52"/>
        <v>8.2</v>
      </c>
      <c r="DA16" s="206" t="str">
        <f t="shared" si="53"/>
        <v>-</v>
      </c>
      <c r="DB16" s="443">
        <f t="shared" si="54"/>
        <v>8.2</v>
      </c>
      <c r="DC16" s="444">
        <f t="shared" si="55"/>
        <v>8.2</v>
      </c>
      <c r="DD16" s="206">
        <v>7</v>
      </c>
      <c r="DE16" s="202">
        <v>7</v>
      </c>
      <c r="DF16" s="202"/>
      <c r="DG16" s="203">
        <f t="shared" si="56"/>
        <v>7</v>
      </c>
      <c r="DH16" s="206">
        <f t="shared" si="57"/>
        <v>7</v>
      </c>
      <c r="DI16" s="206" t="str">
        <f t="shared" si="58"/>
        <v>-</v>
      </c>
      <c r="DJ16" s="443">
        <f t="shared" si="59"/>
        <v>7</v>
      </c>
      <c r="DK16" s="444">
        <f t="shared" si="60"/>
        <v>7</v>
      </c>
      <c r="DL16" s="206">
        <v>7.2</v>
      </c>
      <c r="DM16" s="202">
        <v>8</v>
      </c>
      <c r="DN16" s="202"/>
      <c r="DO16" s="203">
        <f t="shared" si="61"/>
        <v>8</v>
      </c>
      <c r="DP16" s="206">
        <f t="shared" si="62"/>
        <v>7.6</v>
      </c>
      <c r="DQ16" s="206" t="str">
        <f t="shared" si="63"/>
        <v>-</v>
      </c>
      <c r="DR16" s="443">
        <f t="shared" si="64"/>
        <v>7.6</v>
      </c>
      <c r="DS16" s="444">
        <f t="shared" si="65"/>
        <v>7.6</v>
      </c>
      <c r="DT16" s="221">
        <v>6</v>
      </c>
      <c r="DU16" s="222">
        <v>6</v>
      </c>
      <c r="DV16" s="222">
        <v>8</v>
      </c>
      <c r="DW16" s="443">
        <f t="shared" si="66"/>
        <v>6.7</v>
      </c>
      <c r="DX16" s="202">
        <v>9</v>
      </c>
      <c r="DY16" s="427">
        <f t="shared" si="67"/>
        <v>7.1</v>
      </c>
      <c r="DZ16" s="305" t="str">
        <f t="shared" si="68"/>
        <v>Khá</v>
      </c>
      <c r="EA16" s="427">
        <f t="shared" si="69"/>
        <v>7.4</v>
      </c>
      <c r="EB16" s="305" t="str">
        <f t="shared" si="70"/>
        <v>Khá</v>
      </c>
      <c r="EC16" s="433">
        <v>7</v>
      </c>
      <c r="ED16" s="383">
        <v>5</v>
      </c>
      <c r="EE16" s="383"/>
      <c r="EF16" s="384">
        <f t="shared" si="71"/>
        <v>5</v>
      </c>
      <c r="EG16" s="382">
        <f t="shared" si="72"/>
        <v>6</v>
      </c>
      <c r="EH16" s="382" t="str">
        <f t="shared" si="73"/>
        <v>-</v>
      </c>
      <c r="EI16" s="378">
        <f t="shared" si="74"/>
        <v>6</v>
      </c>
      <c r="EJ16" s="389">
        <f t="shared" si="75"/>
        <v>6</v>
      </c>
      <c r="EK16" s="433">
        <v>9.25</v>
      </c>
      <c r="EL16" s="383">
        <v>6</v>
      </c>
      <c r="EM16" s="383"/>
      <c r="EN16" s="384">
        <f t="shared" si="76"/>
        <v>6</v>
      </c>
      <c r="EO16" s="382">
        <f t="shared" si="77"/>
        <v>7.6</v>
      </c>
      <c r="EP16" s="382" t="str">
        <f t="shared" si="78"/>
        <v>-</v>
      </c>
      <c r="EQ16" s="378">
        <f t="shared" si="79"/>
        <v>7.6</v>
      </c>
      <c r="ER16" s="389">
        <f t="shared" si="80"/>
        <v>7.6</v>
      </c>
      <c r="ES16" s="433">
        <v>7.5</v>
      </c>
      <c r="ET16" s="383">
        <v>7</v>
      </c>
      <c r="EU16" s="383"/>
      <c r="EV16" s="384">
        <f t="shared" si="81"/>
        <v>7</v>
      </c>
      <c r="EW16" s="382">
        <f t="shared" si="82"/>
        <v>7.3</v>
      </c>
      <c r="EX16" s="382" t="str">
        <f t="shared" si="83"/>
        <v>-</v>
      </c>
      <c r="EY16" s="378">
        <f t="shared" si="84"/>
        <v>7.3</v>
      </c>
      <c r="EZ16" s="389">
        <f t="shared" si="85"/>
        <v>7.3</v>
      </c>
      <c r="FA16" s="433">
        <v>7.5</v>
      </c>
      <c r="FB16" s="383">
        <v>8</v>
      </c>
      <c r="FC16" s="383"/>
      <c r="FD16" s="384">
        <f t="shared" si="86"/>
        <v>8</v>
      </c>
      <c r="FE16" s="382">
        <f t="shared" si="87"/>
        <v>7.8</v>
      </c>
      <c r="FF16" s="382" t="str">
        <f t="shared" si="88"/>
        <v>-</v>
      </c>
      <c r="FG16" s="378">
        <f t="shared" si="89"/>
        <v>7.8</v>
      </c>
      <c r="FH16" s="389">
        <f t="shared" si="90"/>
        <v>7.8</v>
      </c>
      <c r="FI16" s="433">
        <v>7.33</v>
      </c>
      <c r="FJ16" s="383">
        <v>5</v>
      </c>
      <c r="FK16" s="383"/>
      <c r="FL16" s="384">
        <f t="shared" si="91"/>
        <v>5</v>
      </c>
      <c r="FM16" s="382">
        <f t="shared" si="92"/>
        <v>6.2</v>
      </c>
      <c r="FN16" s="382" t="str">
        <f t="shared" si="93"/>
        <v>-</v>
      </c>
      <c r="FO16" s="378">
        <f t="shared" si="94"/>
        <v>6.2</v>
      </c>
      <c r="FP16" s="389">
        <f t="shared" si="95"/>
        <v>6.2</v>
      </c>
      <c r="FQ16" s="433">
        <v>7</v>
      </c>
      <c r="FR16" s="383">
        <v>9</v>
      </c>
      <c r="FS16" s="383"/>
      <c r="FT16" s="384">
        <f t="shared" si="96"/>
        <v>9</v>
      </c>
      <c r="FU16" s="382">
        <f t="shared" si="97"/>
        <v>8</v>
      </c>
      <c r="FV16" s="382" t="str">
        <f t="shared" si="98"/>
        <v>-</v>
      </c>
      <c r="FW16" s="378">
        <f t="shared" si="99"/>
        <v>8</v>
      </c>
      <c r="FX16" s="389">
        <f t="shared" si="100"/>
        <v>8</v>
      </c>
      <c r="FY16" s="496">
        <v>9</v>
      </c>
      <c r="FZ16" s="496">
        <v>7</v>
      </c>
      <c r="GA16" s="501">
        <v>9</v>
      </c>
      <c r="GB16" s="500">
        <f t="shared" si="101"/>
        <v>7.6</v>
      </c>
      <c r="GC16" s="529" t="str">
        <f t="shared" si="102"/>
        <v>Khá</v>
      </c>
      <c r="GD16" s="433">
        <v>8</v>
      </c>
      <c r="GE16" s="383">
        <v>5</v>
      </c>
      <c r="GF16" s="383"/>
      <c r="GG16" s="384">
        <f t="shared" si="103"/>
        <v>5</v>
      </c>
      <c r="GH16" s="382">
        <f t="shared" si="104"/>
        <v>6.5</v>
      </c>
      <c r="GI16" s="382" t="str">
        <f t="shared" si="105"/>
        <v>-</v>
      </c>
      <c r="GJ16" s="378">
        <f t="shared" si="106"/>
        <v>6.5</v>
      </c>
      <c r="GK16" s="389">
        <f t="shared" si="107"/>
        <v>6.5</v>
      </c>
      <c r="GL16" s="433">
        <v>8</v>
      </c>
      <c r="GM16" s="383">
        <v>5</v>
      </c>
      <c r="GN16" s="383"/>
      <c r="GO16" s="384">
        <f t="shared" si="108"/>
        <v>5</v>
      </c>
      <c r="GP16" s="382">
        <f t="shared" si="109"/>
        <v>6.5</v>
      </c>
      <c r="GQ16" s="382" t="str">
        <f t="shared" si="110"/>
        <v>-</v>
      </c>
      <c r="GR16" s="378">
        <f t="shared" si="111"/>
        <v>6.5</v>
      </c>
      <c r="GS16" s="389">
        <f t="shared" si="112"/>
        <v>6.5</v>
      </c>
      <c r="GT16" s="433">
        <v>7.5</v>
      </c>
      <c r="GU16" s="383">
        <v>7</v>
      </c>
      <c r="GV16" s="383"/>
      <c r="GW16" s="384">
        <f t="shared" si="113"/>
        <v>7</v>
      </c>
      <c r="GX16" s="382">
        <f t="shared" si="114"/>
        <v>7.3</v>
      </c>
      <c r="GY16" s="382" t="str">
        <f t="shared" si="115"/>
        <v>-</v>
      </c>
      <c r="GZ16" s="378">
        <f t="shared" si="116"/>
        <v>7.3</v>
      </c>
      <c r="HA16" s="389">
        <f t="shared" si="117"/>
        <v>7.3</v>
      </c>
      <c r="HB16" s="433">
        <v>9</v>
      </c>
      <c r="HC16" s="383">
        <v>7</v>
      </c>
      <c r="HD16" s="383"/>
      <c r="HE16" s="384">
        <f t="shared" si="118"/>
        <v>7</v>
      </c>
      <c r="HF16" s="382">
        <f t="shared" si="119"/>
        <v>8</v>
      </c>
      <c r="HG16" s="382" t="str">
        <f t="shared" si="120"/>
        <v>-</v>
      </c>
      <c r="HH16" s="378">
        <f t="shared" si="121"/>
        <v>8</v>
      </c>
      <c r="HI16" s="389">
        <f t="shared" si="122"/>
        <v>8</v>
      </c>
      <c r="HJ16" s="433">
        <v>7.5</v>
      </c>
      <c r="HK16" s="383">
        <v>5</v>
      </c>
      <c r="HL16" s="383"/>
      <c r="HM16" s="384">
        <f t="shared" si="123"/>
        <v>5</v>
      </c>
      <c r="HN16" s="382">
        <f t="shared" si="124"/>
        <v>6.3</v>
      </c>
      <c r="HO16" s="382" t="str">
        <f t="shared" si="125"/>
        <v>-</v>
      </c>
      <c r="HP16" s="378">
        <f t="shared" si="126"/>
        <v>6.3</v>
      </c>
      <c r="HQ16" s="389">
        <f t="shared" si="127"/>
        <v>6.3</v>
      </c>
      <c r="HR16" s="526">
        <v>8</v>
      </c>
      <c r="HS16" s="503">
        <v>7</v>
      </c>
      <c r="HT16" s="503">
        <v>9</v>
      </c>
      <c r="HU16" s="541">
        <v>7.6</v>
      </c>
      <c r="HV16" s="498">
        <f t="shared" si="128"/>
        <v>7.3</v>
      </c>
      <c r="HW16" s="499" t="str">
        <f t="shared" si="129"/>
        <v>Khá</v>
      </c>
      <c r="HX16" s="500">
        <f t="shared" si="130"/>
        <v>7.5</v>
      </c>
      <c r="HY16" s="497" t="str">
        <f t="shared" si="131"/>
        <v>Khá</v>
      </c>
      <c r="HZ16" s="387">
        <f t="shared" si="132"/>
        <v>7.4</v>
      </c>
      <c r="IA16" s="594" t="str">
        <f t="shared" si="133"/>
        <v>Khá</v>
      </c>
      <c r="IB16" s="496">
        <v>5</v>
      </c>
      <c r="IC16" s="496">
        <v>9.5</v>
      </c>
      <c r="ID16" s="496">
        <v>6.5</v>
      </c>
      <c r="IE16" s="501">
        <f>ROUND(SUM(IB16:ID16)/3,1)</f>
        <v>7</v>
      </c>
      <c r="IF16" s="387">
        <f t="shared" si="134"/>
        <v>7.2</v>
      </c>
      <c r="IG16" s="601" t="str">
        <f t="shared" si="135"/>
        <v>Khá</v>
      </c>
      <c r="IH16" s="601"/>
    </row>
    <row r="17" spans="1:242" s="17" customFormat="1" ht="27" customHeight="1">
      <c r="A17" s="15">
        <f t="shared" si="136"/>
        <v>13</v>
      </c>
      <c r="B17" s="156" t="s">
        <v>98</v>
      </c>
      <c r="C17" s="157" t="s">
        <v>184</v>
      </c>
      <c r="D17" s="158" t="s">
        <v>225</v>
      </c>
      <c r="E17" s="206">
        <v>6.6</v>
      </c>
      <c r="F17" s="202">
        <v>4</v>
      </c>
      <c r="G17" s="202"/>
      <c r="H17" s="203">
        <f t="shared" si="0"/>
        <v>4</v>
      </c>
      <c r="I17" s="206">
        <f t="shared" si="1"/>
        <v>5.3</v>
      </c>
      <c r="J17" s="206" t="str">
        <f t="shared" si="2"/>
        <v>-</v>
      </c>
      <c r="K17" s="442">
        <f t="shared" si="3"/>
        <v>5.3</v>
      </c>
      <c r="L17" s="206">
        <f t="shared" si="4"/>
        <v>5.3</v>
      </c>
      <c r="M17" s="206">
        <v>7</v>
      </c>
      <c r="N17" s="202">
        <v>5</v>
      </c>
      <c r="O17" s="202"/>
      <c r="P17" s="203">
        <f t="shared" si="5"/>
        <v>5</v>
      </c>
      <c r="Q17" s="206">
        <f t="shared" si="6"/>
        <v>6</v>
      </c>
      <c r="R17" s="206" t="str">
        <f t="shared" si="7"/>
        <v>-</v>
      </c>
      <c r="S17" s="442">
        <f t="shared" si="8"/>
        <v>6</v>
      </c>
      <c r="T17" s="206">
        <f t="shared" si="9"/>
        <v>6</v>
      </c>
      <c r="U17" s="206">
        <v>6.7</v>
      </c>
      <c r="V17" s="202">
        <v>4</v>
      </c>
      <c r="W17" s="202"/>
      <c r="X17" s="203">
        <f t="shared" si="10"/>
        <v>4</v>
      </c>
      <c r="Y17" s="206">
        <f t="shared" si="11"/>
        <v>5.4</v>
      </c>
      <c r="Z17" s="206" t="str">
        <f t="shared" si="12"/>
        <v>-</v>
      </c>
      <c r="AA17" s="442">
        <f t="shared" si="13"/>
        <v>5.4</v>
      </c>
      <c r="AB17" s="206">
        <f t="shared" si="14"/>
        <v>5.4</v>
      </c>
      <c r="AC17" s="206">
        <v>6.3</v>
      </c>
      <c r="AD17" s="202">
        <v>7</v>
      </c>
      <c r="AE17" s="202"/>
      <c r="AF17" s="203">
        <f t="shared" si="137"/>
        <v>7</v>
      </c>
      <c r="AG17" s="206">
        <f t="shared" si="138"/>
        <v>6.7</v>
      </c>
      <c r="AH17" s="206" t="str">
        <f t="shared" si="139"/>
        <v>-</v>
      </c>
      <c r="AI17" s="442">
        <f t="shared" si="140"/>
        <v>6.7</v>
      </c>
      <c r="AJ17" s="206">
        <f t="shared" si="141"/>
        <v>6.7</v>
      </c>
      <c r="AK17" s="206">
        <v>5</v>
      </c>
      <c r="AL17" s="202">
        <v>10</v>
      </c>
      <c r="AM17" s="202"/>
      <c r="AN17" s="203">
        <f t="shared" si="15"/>
        <v>10</v>
      </c>
      <c r="AO17" s="206">
        <f t="shared" si="16"/>
        <v>7.5</v>
      </c>
      <c r="AP17" s="206" t="str">
        <f t="shared" si="17"/>
        <v>-</v>
      </c>
      <c r="AQ17" s="442">
        <f t="shared" si="18"/>
        <v>7.5</v>
      </c>
      <c r="AR17" s="206">
        <f t="shared" si="19"/>
        <v>7.5</v>
      </c>
      <c r="AS17" s="206">
        <v>5.7</v>
      </c>
      <c r="AT17" s="202">
        <v>4</v>
      </c>
      <c r="AU17" s="202">
        <v>4</v>
      </c>
      <c r="AV17" s="203" t="str">
        <f t="shared" si="20"/>
        <v>4/4</v>
      </c>
      <c r="AW17" s="206">
        <f t="shared" si="21"/>
        <v>4.9</v>
      </c>
      <c r="AX17" s="206">
        <f t="shared" si="22"/>
        <v>4.9</v>
      </c>
      <c r="AY17" s="442">
        <v>7</v>
      </c>
      <c r="AZ17" s="443" t="s">
        <v>294</v>
      </c>
      <c r="BA17" s="453">
        <v>5</v>
      </c>
      <c r="BB17" s="427">
        <f t="shared" si="24"/>
        <v>6.3</v>
      </c>
      <c r="BC17" s="235" t="str">
        <f t="shared" si="25"/>
        <v>TBK</v>
      </c>
      <c r="BD17" s="206">
        <v>5.3</v>
      </c>
      <c r="BE17" s="202">
        <v>6</v>
      </c>
      <c r="BF17" s="202"/>
      <c r="BG17" s="203">
        <f t="shared" si="26"/>
        <v>6</v>
      </c>
      <c r="BH17" s="206">
        <f t="shared" si="27"/>
        <v>5.7</v>
      </c>
      <c r="BI17" s="206" t="str">
        <f t="shared" si="28"/>
        <v>-</v>
      </c>
      <c r="BJ17" s="443">
        <f t="shared" si="29"/>
        <v>5.7</v>
      </c>
      <c r="BK17" s="444">
        <f t="shared" si="30"/>
        <v>5.7</v>
      </c>
      <c r="BL17" s="206">
        <v>6.3</v>
      </c>
      <c r="BM17" s="431">
        <v>6</v>
      </c>
      <c r="BN17" s="431"/>
      <c r="BO17" s="203">
        <f t="shared" si="31"/>
        <v>6</v>
      </c>
      <c r="BP17" s="206">
        <f t="shared" si="32"/>
        <v>6.2</v>
      </c>
      <c r="BQ17" s="206" t="str">
        <f t="shared" si="33"/>
        <v>-</v>
      </c>
      <c r="BR17" s="443">
        <f t="shared" si="34"/>
        <v>6.2</v>
      </c>
      <c r="BS17" s="444">
        <f t="shared" si="35"/>
        <v>6.2</v>
      </c>
      <c r="BT17" s="206"/>
      <c r="BU17" s="206"/>
      <c r="BV17" s="443"/>
      <c r="BW17" s="444"/>
      <c r="BX17" s="206">
        <v>5</v>
      </c>
      <c r="BY17" s="202">
        <v>4</v>
      </c>
      <c r="BZ17" s="202">
        <v>2</v>
      </c>
      <c r="CA17" s="203" t="str">
        <f t="shared" si="36"/>
        <v>4/2</v>
      </c>
      <c r="CB17" s="206">
        <f t="shared" si="37"/>
        <v>4.5</v>
      </c>
      <c r="CC17" s="206">
        <f t="shared" si="38"/>
        <v>3.5</v>
      </c>
      <c r="CD17" s="443">
        <v>5.8</v>
      </c>
      <c r="CE17" s="448" t="s">
        <v>382</v>
      </c>
      <c r="CF17" s="206">
        <v>7.5</v>
      </c>
      <c r="CG17" s="202">
        <v>7</v>
      </c>
      <c r="CH17" s="202"/>
      <c r="CI17" s="203">
        <f t="shared" si="41"/>
        <v>7</v>
      </c>
      <c r="CJ17" s="206">
        <f t="shared" si="42"/>
        <v>7.3</v>
      </c>
      <c r="CK17" s="206" t="str">
        <f t="shared" si="43"/>
        <v>-</v>
      </c>
      <c r="CL17" s="443">
        <f t="shared" si="44"/>
        <v>7.3</v>
      </c>
      <c r="CM17" s="444">
        <f t="shared" si="45"/>
        <v>7.3</v>
      </c>
      <c r="CN17" s="206">
        <v>7.4</v>
      </c>
      <c r="CO17" s="202">
        <v>7</v>
      </c>
      <c r="CP17" s="202"/>
      <c r="CQ17" s="203">
        <f t="shared" si="46"/>
        <v>7</v>
      </c>
      <c r="CR17" s="206">
        <f t="shared" si="47"/>
        <v>7.2</v>
      </c>
      <c r="CS17" s="206" t="str">
        <f t="shared" si="48"/>
        <v>-</v>
      </c>
      <c r="CT17" s="443">
        <f t="shared" si="49"/>
        <v>7.2</v>
      </c>
      <c r="CU17" s="444">
        <f t="shared" si="50"/>
        <v>7.2</v>
      </c>
      <c r="CV17" s="206">
        <v>6</v>
      </c>
      <c r="CW17" s="202">
        <v>6</v>
      </c>
      <c r="CX17" s="202"/>
      <c r="CY17" s="203">
        <f t="shared" si="51"/>
        <v>6</v>
      </c>
      <c r="CZ17" s="206">
        <f t="shared" si="52"/>
        <v>6</v>
      </c>
      <c r="DA17" s="206" t="str">
        <f t="shared" si="53"/>
        <v>-</v>
      </c>
      <c r="DB17" s="443">
        <f t="shared" si="54"/>
        <v>6</v>
      </c>
      <c r="DC17" s="444">
        <f t="shared" si="55"/>
        <v>6</v>
      </c>
      <c r="DD17" s="206">
        <v>8</v>
      </c>
      <c r="DE17" s="202">
        <v>5</v>
      </c>
      <c r="DF17" s="202"/>
      <c r="DG17" s="203">
        <f t="shared" si="56"/>
        <v>5</v>
      </c>
      <c r="DH17" s="206">
        <f t="shared" si="57"/>
        <v>6.5</v>
      </c>
      <c r="DI17" s="206" t="str">
        <f t="shared" si="58"/>
        <v>-</v>
      </c>
      <c r="DJ17" s="443">
        <f t="shared" si="59"/>
        <v>6.5</v>
      </c>
      <c r="DK17" s="444">
        <f t="shared" si="60"/>
        <v>6.5</v>
      </c>
      <c r="DL17" s="206">
        <v>6.6</v>
      </c>
      <c r="DM17" s="202">
        <v>8</v>
      </c>
      <c r="DN17" s="202"/>
      <c r="DO17" s="203">
        <f t="shared" si="61"/>
        <v>8</v>
      </c>
      <c r="DP17" s="206">
        <f t="shared" si="62"/>
        <v>7.3</v>
      </c>
      <c r="DQ17" s="206" t="str">
        <f t="shared" si="63"/>
        <v>-</v>
      </c>
      <c r="DR17" s="443">
        <f t="shared" si="64"/>
        <v>7.3</v>
      </c>
      <c r="DS17" s="444">
        <f t="shared" si="65"/>
        <v>7.3</v>
      </c>
      <c r="DT17" s="221">
        <v>5</v>
      </c>
      <c r="DU17" s="222">
        <v>6</v>
      </c>
      <c r="DV17" s="222">
        <v>8</v>
      </c>
      <c r="DW17" s="443">
        <f t="shared" si="66"/>
        <v>6.3</v>
      </c>
      <c r="DX17" s="202">
        <v>6</v>
      </c>
      <c r="DY17" s="427">
        <f t="shared" si="67"/>
        <v>6.4</v>
      </c>
      <c r="DZ17" s="305" t="str">
        <f t="shared" si="68"/>
        <v>TBK</v>
      </c>
      <c r="EA17" s="427">
        <f t="shared" si="69"/>
        <v>6.4</v>
      </c>
      <c r="EB17" s="305" t="str">
        <f t="shared" si="70"/>
        <v>TBK</v>
      </c>
      <c r="EC17" s="433">
        <v>5</v>
      </c>
      <c r="ED17" s="383">
        <v>4</v>
      </c>
      <c r="EE17" s="383">
        <v>3</v>
      </c>
      <c r="EF17" s="384" t="str">
        <f t="shared" si="71"/>
        <v>4/3</v>
      </c>
      <c r="EG17" s="382">
        <f t="shared" si="72"/>
        <v>4.5</v>
      </c>
      <c r="EH17" s="382">
        <f t="shared" si="73"/>
        <v>4</v>
      </c>
      <c r="EI17" s="378">
        <v>6</v>
      </c>
      <c r="EJ17" s="521" t="s">
        <v>513</v>
      </c>
      <c r="EK17" s="433">
        <v>5.25</v>
      </c>
      <c r="EL17" s="383">
        <v>0</v>
      </c>
      <c r="EM17" s="383">
        <v>2</v>
      </c>
      <c r="EN17" s="384" t="str">
        <f t="shared" si="76"/>
        <v>0/2</v>
      </c>
      <c r="EO17" s="382">
        <f t="shared" si="77"/>
        <v>2.6</v>
      </c>
      <c r="EP17" s="382">
        <f t="shared" si="78"/>
        <v>3.6</v>
      </c>
      <c r="EQ17" s="378">
        <v>5.7</v>
      </c>
      <c r="ER17" s="521" t="s">
        <v>481</v>
      </c>
      <c r="ES17" s="433">
        <v>8</v>
      </c>
      <c r="ET17" s="383">
        <v>4</v>
      </c>
      <c r="EU17" s="383"/>
      <c r="EV17" s="384">
        <f t="shared" si="81"/>
        <v>4</v>
      </c>
      <c r="EW17" s="382">
        <f t="shared" si="82"/>
        <v>6</v>
      </c>
      <c r="EX17" s="382" t="str">
        <f t="shared" si="83"/>
        <v>-</v>
      </c>
      <c r="EY17" s="378">
        <f t="shared" si="84"/>
        <v>6</v>
      </c>
      <c r="EZ17" s="389">
        <f t="shared" si="85"/>
        <v>6</v>
      </c>
      <c r="FA17" s="433">
        <v>7.5</v>
      </c>
      <c r="FB17" s="383">
        <v>5</v>
      </c>
      <c r="FC17" s="383"/>
      <c r="FD17" s="384">
        <f t="shared" si="86"/>
        <v>5</v>
      </c>
      <c r="FE17" s="382">
        <f t="shared" si="87"/>
        <v>6.3</v>
      </c>
      <c r="FF17" s="382" t="str">
        <f t="shared" si="88"/>
        <v>-</v>
      </c>
      <c r="FG17" s="378">
        <f t="shared" si="89"/>
        <v>6.3</v>
      </c>
      <c r="FH17" s="389">
        <f t="shared" si="90"/>
        <v>6.3</v>
      </c>
      <c r="FI17" s="433">
        <v>6.33</v>
      </c>
      <c r="FJ17" s="383">
        <v>2</v>
      </c>
      <c r="FK17" s="383">
        <v>6</v>
      </c>
      <c r="FL17" s="384" t="str">
        <f t="shared" si="91"/>
        <v>2/6</v>
      </c>
      <c r="FM17" s="382">
        <f t="shared" si="92"/>
        <v>4.2</v>
      </c>
      <c r="FN17" s="382">
        <f t="shared" si="93"/>
        <v>6.2</v>
      </c>
      <c r="FO17" s="378">
        <f t="shared" si="94"/>
        <v>6.2</v>
      </c>
      <c r="FP17" s="389" t="str">
        <f t="shared" si="95"/>
        <v>4.2/6.2</v>
      </c>
      <c r="FQ17" s="433">
        <v>4.5</v>
      </c>
      <c r="FR17" s="383">
        <v>3</v>
      </c>
      <c r="FS17" s="383">
        <v>3</v>
      </c>
      <c r="FT17" s="384" t="str">
        <f t="shared" si="96"/>
        <v>3/3</v>
      </c>
      <c r="FU17" s="382">
        <f t="shared" si="97"/>
        <v>3.8</v>
      </c>
      <c r="FV17" s="382">
        <f t="shared" si="98"/>
        <v>3.8</v>
      </c>
      <c r="FW17" s="378">
        <v>6.3</v>
      </c>
      <c r="FX17" s="521" t="s">
        <v>464</v>
      </c>
      <c r="FY17" s="496">
        <v>5</v>
      </c>
      <c r="FZ17" s="496">
        <v>6</v>
      </c>
      <c r="GA17" s="501">
        <v>8</v>
      </c>
      <c r="GB17" s="500">
        <f t="shared" si="101"/>
        <v>6.4</v>
      </c>
      <c r="GC17" s="529" t="str">
        <f t="shared" si="102"/>
        <v>TBK</v>
      </c>
      <c r="GD17" s="433">
        <v>6.3</v>
      </c>
      <c r="GE17" s="383">
        <v>5</v>
      </c>
      <c r="GF17" s="383"/>
      <c r="GG17" s="384">
        <f t="shared" si="103"/>
        <v>5</v>
      </c>
      <c r="GH17" s="382">
        <f t="shared" si="104"/>
        <v>5.7</v>
      </c>
      <c r="GI17" s="382" t="str">
        <f t="shared" si="105"/>
        <v>-</v>
      </c>
      <c r="GJ17" s="378">
        <f t="shared" si="106"/>
        <v>5.7</v>
      </c>
      <c r="GK17" s="389">
        <f t="shared" si="107"/>
        <v>5.7</v>
      </c>
      <c r="GL17" s="433">
        <v>7</v>
      </c>
      <c r="GM17" s="383">
        <v>5</v>
      </c>
      <c r="GN17" s="383"/>
      <c r="GO17" s="384">
        <f t="shared" si="108"/>
        <v>5</v>
      </c>
      <c r="GP17" s="382">
        <f t="shared" si="109"/>
        <v>6</v>
      </c>
      <c r="GQ17" s="382" t="str">
        <f t="shared" si="110"/>
        <v>-</v>
      </c>
      <c r="GR17" s="378">
        <f t="shared" si="111"/>
        <v>6</v>
      </c>
      <c r="GS17" s="389">
        <f t="shared" si="112"/>
        <v>6</v>
      </c>
      <c r="GT17" s="433">
        <v>6.5</v>
      </c>
      <c r="GU17" s="383">
        <v>6</v>
      </c>
      <c r="GV17" s="383"/>
      <c r="GW17" s="384">
        <f t="shared" si="113"/>
        <v>6</v>
      </c>
      <c r="GX17" s="382">
        <f t="shared" si="114"/>
        <v>6.3</v>
      </c>
      <c r="GY17" s="382" t="str">
        <f t="shared" si="115"/>
        <v>-</v>
      </c>
      <c r="GZ17" s="378">
        <f t="shared" si="116"/>
        <v>6.3</v>
      </c>
      <c r="HA17" s="389">
        <f t="shared" si="117"/>
        <v>6.3</v>
      </c>
      <c r="HB17" s="433">
        <v>8</v>
      </c>
      <c r="HC17" s="383">
        <v>5</v>
      </c>
      <c r="HD17" s="383"/>
      <c r="HE17" s="384">
        <f t="shared" si="118"/>
        <v>5</v>
      </c>
      <c r="HF17" s="382">
        <f t="shared" si="119"/>
        <v>6.5</v>
      </c>
      <c r="HG17" s="382" t="str">
        <f t="shared" si="120"/>
        <v>-</v>
      </c>
      <c r="HH17" s="378">
        <f t="shared" si="121"/>
        <v>6.5</v>
      </c>
      <c r="HI17" s="389">
        <f t="shared" si="122"/>
        <v>6.5</v>
      </c>
      <c r="HJ17" s="433">
        <v>6</v>
      </c>
      <c r="HK17" s="383">
        <v>5</v>
      </c>
      <c r="HL17" s="383"/>
      <c r="HM17" s="384">
        <f t="shared" si="123"/>
        <v>5</v>
      </c>
      <c r="HN17" s="382">
        <f t="shared" si="124"/>
        <v>5.5</v>
      </c>
      <c r="HO17" s="382" t="str">
        <f t="shared" si="125"/>
        <v>-</v>
      </c>
      <c r="HP17" s="378">
        <f t="shared" si="126"/>
        <v>5.5</v>
      </c>
      <c r="HQ17" s="389">
        <f t="shared" si="127"/>
        <v>5.5</v>
      </c>
      <c r="HR17" s="526">
        <v>7</v>
      </c>
      <c r="HS17" s="503">
        <v>6</v>
      </c>
      <c r="HT17" s="503">
        <v>6</v>
      </c>
      <c r="HU17" s="541">
        <v>7.1</v>
      </c>
      <c r="HV17" s="498">
        <f t="shared" si="128"/>
        <v>6.4</v>
      </c>
      <c r="HW17" s="499" t="str">
        <f t="shared" si="129"/>
        <v>TBK</v>
      </c>
      <c r="HX17" s="500">
        <f t="shared" si="130"/>
        <v>6.4</v>
      </c>
      <c r="HY17" s="497" t="str">
        <f t="shared" si="131"/>
        <v>TBK</v>
      </c>
      <c r="HZ17" s="387">
        <f t="shared" si="132"/>
        <v>6.4</v>
      </c>
      <c r="IA17" s="594" t="str">
        <f t="shared" si="133"/>
        <v>TBK</v>
      </c>
      <c r="IB17" s="496">
        <v>6</v>
      </c>
      <c r="IC17" s="496">
        <v>6</v>
      </c>
      <c r="ID17" s="496">
        <v>6.5</v>
      </c>
      <c r="IE17" s="501">
        <f>ROUND(SUM(IB17:ID17)/3,1)</f>
        <v>6.2</v>
      </c>
      <c r="IF17" s="387">
        <f t="shared" si="134"/>
        <v>6.3</v>
      </c>
      <c r="IG17" s="601" t="str">
        <f t="shared" si="135"/>
        <v>TBK</v>
      </c>
      <c r="IH17" s="601"/>
    </row>
    <row r="18" spans="1:242" s="17" customFormat="1" ht="27" customHeight="1">
      <c r="A18" s="15">
        <f t="shared" si="136"/>
        <v>14</v>
      </c>
      <c r="B18" s="156" t="s">
        <v>104</v>
      </c>
      <c r="C18" s="157" t="s">
        <v>193</v>
      </c>
      <c r="D18" s="158" t="s">
        <v>194</v>
      </c>
      <c r="E18" s="206">
        <v>7.8</v>
      </c>
      <c r="F18" s="202">
        <v>3</v>
      </c>
      <c r="G18" s="202"/>
      <c r="H18" s="203">
        <f t="shared" si="0"/>
        <v>3</v>
      </c>
      <c r="I18" s="206">
        <f t="shared" si="1"/>
        <v>5.4</v>
      </c>
      <c r="J18" s="206" t="str">
        <f t="shared" si="2"/>
        <v>-</v>
      </c>
      <c r="K18" s="442">
        <f t="shared" si="3"/>
        <v>5.4</v>
      </c>
      <c r="L18" s="206">
        <f t="shared" si="4"/>
        <v>5.4</v>
      </c>
      <c r="M18" s="206">
        <v>6.5</v>
      </c>
      <c r="N18" s="202">
        <v>7</v>
      </c>
      <c r="O18" s="202"/>
      <c r="P18" s="203">
        <f t="shared" si="5"/>
        <v>7</v>
      </c>
      <c r="Q18" s="206">
        <f t="shared" si="6"/>
        <v>6.8</v>
      </c>
      <c r="R18" s="206" t="str">
        <f t="shared" si="7"/>
        <v>-</v>
      </c>
      <c r="S18" s="442">
        <f t="shared" si="8"/>
        <v>6.8</v>
      </c>
      <c r="T18" s="206">
        <f t="shared" si="9"/>
        <v>6.8</v>
      </c>
      <c r="U18" s="206">
        <v>5.3</v>
      </c>
      <c r="V18" s="202">
        <v>9</v>
      </c>
      <c r="W18" s="202"/>
      <c r="X18" s="203">
        <f t="shared" si="10"/>
        <v>9</v>
      </c>
      <c r="Y18" s="206">
        <f t="shared" si="11"/>
        <v>7.2</v>
      </c>
      <c r="Z18" s="206" t="str">
        <f t="shared" si="12"/>
        <v>-</v>
      </c>
      <c r="AA18" s="442">
        <f t="shared" si="13"/>
        <v>7.2</v>
      </c>
      <c r="AB18" s="206">
        <f t="shared" si="14"/>
        <v>7.2</v>
      </c>
      <c r="AC18" s="206">
        <v>3</v>
      </c>
      <c r="AD18" s="202">
        <v>0</v>
      </c>
      <c r="AE18" s="202">
        <v>9</v>
      </c>
      <c r="AF18" s="203" t="str">
        <f t="shared" si="137"/>
        <v>0/9</v>
      </c>
      <c r="AG18" s="206">
        <f t="shared" si="138"/>
        <v>1.5</v>
      </c>
      <c r="AH18" s="206">
        <f t="shared" si="139"/>
        <v>6</v>
      </c>
      <c r="AI18" s="442">
        <f t="shared" si="140"/>
        <v>6</v>
      </c>
      <c r="AJ18" s="206" t="str">
        <f t="shared" si="141"/>
        <v>1.5/6</v>
      </c>
      <c r="AK18" s="206">
        <v>9</v>
      </c>
      <c r="AL18" s="202">
        <v>10</v>
      </c>
      <c r="AM18" s="202"/>
      <c r="AN18" s="203">
        <f t="shared" si="15"/>
        <v>10</v>
      </c>
      <c r="AO18" s="206">
        <f t="shared" si="16"/>
        <v>9.5</v>
      </c>
      <c r="AP18" s="206" t="str">
        <f t="shared" si="17"/>
        <v>-</v>
      </c>
      <c r="AQ18" s="442">
        <f t="shared" si="18"/>
        <v>9.5</v>
      </c>
      <c r="AR18" s="206">
        <f t="shared" si="19"/>
        <v>9.5</v>
      </c>
      <c r="AS18" s="206">
        <v>8</v>
      </c>
      <c r="AT18" s="202">
        <v>6</v>
      </c>
      <c r="AU18" s="202"/>
      <c r="AV18" s="203">
        <f t="shared" si="20"/>
        <v>6</v>
      </c>
      <c r="AW18" s="206">
        <f t="shared" si="21"/>
        <v>7</v>
      </c>
      <c r="AX18" s="206" t="str">
        <f t="shared" si="22"/>
        <v>-</v>
      </c>
      <c r="AY18" s="442">
        <f>MAX(AW18:AX18)</f>
        <v>7</v>
      </c>
      <c r="AZ18" s="206">
        <f t="shared" si="23"/>
        <v>7</v>
      </c>
      <c r="BA18" s="453">
        <v>6</v>
      </c>
      <c r="BB18" s="427">
        <f t="shared" si="24"/>
        <v>6.8</v>
      </c>
      <c r="BC18" s="235" t="str">
        <f t="shared" si="25"/>
        <v>TBK</v>
      </c>
      <c r="BD18" s="206">
        <v>8</v>
      </c>
      <c r="BE18" s="202">
        <v>7</v>
      </c>
      <c r="BF18" s="202"/>
      <c r="BG18" s="203">
        <f t="shared" si="26"/>
        <v>7</v>
      </c>
      <c r="BH18" s="206">
        <f t="shared" si="27"/>
        <v>7.5</v>
      </c>
      <c r="BI18" s="206" t="str">
        <f t="shared" si="28"/>
        <v>-</v>
      </c>
      <c r="BJ18" s="443">
        <f t="shared" si="29"/>
        <v>7.5</v>
      </c>
      <c r="BK18" s="444">
        <f t="shared" si="30"/>
        <v>7.5</v>
      </c>
      <c r="BL18" s="206">
        <v>7</v>
      </c>
      <c r="BM18" s="431">
        <v>6</v>
      </c>
      <c r="BN18" s="431"/>
      <c r="BO18" s="203">
        <f t="shared" si="31"/>
        <v>6</v>
      </c>
      <c r="BP18" s="206">
        <f t="shared" si="32"/>
        <v>6.5</v>
      </c>
      <c r="BQ18" s="206" t="str">
        <f t="shared" si="33"/>
        <v>-</v>
      </c>
      <c r="BR18" s="443">
        <f t="shared" si="34"/>
        <v>6.5</v>
      </c>
      <c r="BS18" s="444">
        <f t="shared" si="35"/>
        <v>6.5</v>
      </c>
      <c r="BT18" s="206"/>
      <c r="BU18" s="206"/>
      <c r="BV18" s="443"/>
      <c r="BW18" s="444"/>
      <c r="BX18" s="206">
        <v>8.5</v>
      </c>
      <c r="BY18" s="202">
        <v>6</v>
      </c>
      <c r="BZ18" s="202"/>
      <c r="CA18" s="203">
        <f t="shared" si="36"/>
        <v>6</v>
      </c>
      <c r="CB18" s="206">
        <f t="shared" si="37"/>
        <v>7.3</v>
      </c>
      <c r="CC18" s="206" t="str">
        <f t="shared" si="38"/>
        <v>-</v>
      </c>
      <c r="CD18" s="443">
        <f t="shared" si="39"/>
        <v>7.3</v>
      </c>
      <c r="CE18" s="444">
        <f t="shared" si="40"/>
        <v>7.3</v>
      </c>
      <c r="CF18" s="206">
        <v>6</v>
      </c>
      <c r="CG18" s="202">
        <v>5</v>
      </c>
      <c r="CH18" s="202"/>
      <c r="CI18" s="203">
        <f t="shared" si="41"/>
        <v>5</v>
      </c>
      <c r="CJ18" s="206">
        <f t="shared" si="42"/>
        <v>5.5</v>
      </c>
      <c r="CK18" s="206" t="str">
        <f t="shared" si="43"/>
        <v>-</v>
      </c>
      <c r="CL18" s="443">
        <f t="shared" si="44"/>
        <v>5.5</v>
      </c>
      <c r="CM18" s="444">
        <f t="shared" si="45"/>
        <v>5.5</v>
      </c>
      <c r="CN18" s="206">
        <v>6.4</v>
      </c>
      <c r="CO18" s="202">
        <v>5</v>
      </c>
      <c r="CP18" s="202"/>
      <c r="CQ18" s="203">
        <f t="shared" si="46"/>
        <v>5</v>
      </c>
      <c r="CR18" s="206">
        <f t="shared" si="47"/>
        <v>5.7</v>
      </c>
      <c r="CS18" s="206" t="str">
        <f t="shared" si="48"/>
        <v>-</v>
      </c>
      <c r="CT18" s="443">
        <f t="shared" si="49"/>
        <v>5.7</v>
      </c>
      <c r="CU18" s="444">
        <f t="shared" si="50"/>
        <v>5.7</v>
      </c>
      <c r="CV18" s="206">
        <v>8.2</v>
      </c>
      <c r="CW18" s="202">
        <v>7</v>
      </c>
      <c r="CX18" s="202"/>
      <c r="CY18" s="203">
        <f t="shared" si="51"/>
        <v>7</v>
      </c>
      <c r="CZ18" s="206">
        <f t="shared" si="52"/>
        <v>7.6</v>
      </c>
      <c r="DA18" s="206" t="str">
        <f t="shared" si="53"/>
        <v>-</v>
      </c>
      <c r="DB18" s="443">
        <f t="shared" si="54"/>
        <v>7.6</v>
      </c>
      <c r="DC18" s="444">
        <f t="shared" si="55"/>
        <v>7.6</v>
      </c>
      <c r="DD18" s="206">
        <v>5</v>
      </c>
      <c r="DE18" s="202">
        <v>5</v>
      </c>
      <c r="DF18" s="202"/>
      <c r="DG18" s="203">
        <f t="shared" si="56"/>
        <v>5</v>
      </c>
      <c r="DH18" s="206">
        <f t="shared" si="57"/>
        <v>5</v>
      </c>
      <c r="DI18" s="206" t="str">
        <f t="shared" si="58"/>
        <v>-</v>
      </c>
      <c r="DJ18" s="443">
        <f t="shared" si="59"/>
        <v>5</v>
      </c>
      <c r="DK18" s="444">
        <f t="shared" si="60"/>
        <v>5</v>
      </c>
      <c r="DL18" s="206">
        <v>7.6</v>
      </c>
      <c r="DM18" s="202">
        <v>9</v>
      </c>
      <c r="DN18" s="202"/>
      <c r="DO18" s="203">
        <f t="shared" si="61"/>
        <v>9</v>
      </c>
      <c r="DP18" s="206">
        <f t="shared" si="62"/>
        <v>8.3</v>
      </c>
      <c r="DQ18" s="206" t="str">
        <f t="shared" si="63"/>
        <v>-</v>
      </c>
      <c r="DR18" s="443">
        <f t="shared" si="64"/>
        <v>8.3</v>
      </c>
      <c r="DS18" s="444">
        <f t="shared" si="65"/>
        <v>8.3</v>
      </c>
      <c r="DT18" s="221">
        <v>6</v>
      </c>
      <c r="DU18" s="222">
        <v>5</v>
      </c>
      <c r="DV18" s="222">
        <v>7</v>
      </c>
      <c r="DW18" s="443">
        <f t="shared" si="66"/>
        <v>6</v>
      </c>
      <c r="DX18" s="202">
        <v>9</v>
      </c>
      <c r="DY18" s="427">
        <f t="shared" si="67"/>
        <v>6.7</v>
      </c>
      <c r="DZ18" s="305" t="str">
        <f t="shared" si="68"/>
        <v>TBK</v>
      </c>
      <c r="EA18" s="427">
        <f t="shared" si="69"/>
        <v>6.7</v>
      </c>
      <c r="EB18" s="305" t="str">
        <f t="shared" si="70"/>
        <v>TBK</v>
      </c>
      <c r="EC18" s="433">
        <v>6.5</v>
      </c>
      <c r="ED18" s="383">
        <v>5</v>
      </c>
      <c r="EE18" s="383"/>
      <c r="EF18" s="384">
        <f t="shared" si="71"/>
        <v>5</v>
      </c>
      <c r="EG18" s="382">
        <f t="shared" si="72"/>
        <v>5.8</v>
      </c>
      <c r="EH18" s="382" t="str">
        <f t="shared" si="73"/>
        <v>-</v>
      </c>
      <c r="EI18" s="378">
        <f t="shared" si="74"/>
        <v>5.8</v>
      </c>
      <c r="EJ18" s="389">
        <f t="shared" si="75"/>
        <v>5.8</v>
      </c>
      <c r="EK18" s="433">
        <v>7.5</v>
      </c>
      <c r="EL18" s="383">
        <v>5</v>
      </c>
      <c r="EM18" s="383"/>
      <c r="EN18" s="384">
        <f t="shared" si="76"/>
        <v>5</v>
      </c>
      <c r="EO18" s="382">
        <f t="shared" si="77"/>
        <v>6.3</v>
      </c>
      <c r="EP18" s="382" t="str">
        <f t="shared" si="78"/>
        <v>-</v>
      </c>
      <c r="EQ18" s="378">
        <f t="shared" si="79"/>
        <v>6.3</v>
      </c>
      <c r="ER18" s="389">
        <f t="shared" si="80"/>
        <v>6.3</v>
      </c>
      <c r="ES18" s="433">
        <v>7</v>
      </c>
      <c r="ET18" s="383">
        <v>7</v>
      </c>
      <c r="EU18" s="383"/>
      <c r="EV18" s="384">
        <f t="shared" si="81"/>
        <v>7</v>
      </c>
      <c r="EW18" s="382">
        <f t="shared" si="82"/>
        <v>7</v>
      </c>
      <c r="EX18" s="382" t="str">
        <f t="shared" si="83"/>
        <v>-</v>
      </c>
      <c r="EY18" s="378">
        <f t="shared" si="84"/>
        <v>7</v>
      </c>
      <c r="EZ18" s="389">
        <f t="shared" si="85"/>
        <v>7</v>
      </c>
      <c r="FA18" s="433">
        <v>6.5</v>
      </c>
      <c r="FB18" s="383">
        <v>5</v>
      </c>
      <c r="FC18" s="383"/>
      <c r="FD18" s="384">
        <f t="shared" si="86"/>
        <v>5</v>
      </c>
      <c r="FE18" s="382">
        <f t="shared" si="87"/>
        <v>5.8</v>
      </c>
      <c r="FF18" s="382" t="str">
        <f t="shared" si="88"/>
        <v>-</v>
      </c>
      <c r="FG18" s="378">
        <f t="shared" si="89"/>
        <v>5.8</v>
      </c>
      <c r="FH18" s="389">
        <f t="shared" si="90"/>
        <v>5.8</v>
      </c>
      <c r="FI18" s="433">
        <v>6.67</v>
      </c>
      <c r="FJ18" s="383">
        <v>7</v>
      </c>
      <c r="FK18" s="383"/>
      <c r="FL18" s="384">
        <f t="shared" si="91"/>
        <v>7</v>
      </c>
      <c r="FM18" s="382">
        <f t="shared" si="92"/>
        <v>6.8</v>
      </c>
      <c r="FN18" s="382" t="str">
        <f t="shared" si="93"/>
        <v>-</v>
      </c>
      <c r="FO18" s="378">
        <f t="shared" si="94"/>
        <v>6.8</v>
      </c>
      <c r="FP18" s="389">
        <f t="shared" si="95"/>
        <v>6.8</v>
      </c>
      <c r="FQ18" s="433">
        <v>6</v>
      </c>
      <c r="FR18" s="383">
        <v>5</v>
      </c>
      <c r="FS18" s="383"/>
      <c r="FT18" s="384">
        <f t="shared" si="96"/>
        <v>5</v>
      </c>
      <c r="FU18" s="382">
        <f t="shared" si="97"/>
        <v>5.5</v>
      </c>
      <c r="FV18" s="382" t="str">
        <f t="shared" si="98"/>
        <v>-</v>
      </c>
      <c r="FW18" s="378">
        <f t="shared" si="99"/>
        <v>5.5</v>
      </c>
      <c r="FX18" s="389">
        <f t="shared" si="100"/>
        <v>5.5</v>
      </c>
      <c r="FY18" s="503">
        <v>5</v>
      </c>
      <c r="FZ18" s="503">
        <v>6</v>
      </c>
      <c r="GA18" s="514">
        <v>7</v>
      </c>
      <c r="GB18" s="500">
        <f t="shared" si="101"/>
        <v>6.3</v>
      </c>
      <c r="GC18" s="529" t="str">
        <f t="shared" si="102"/>
        <v>TBK</v>
      </c>
      <c r="GD18" s="433">
        <v>6.6</v>
      </c>
      <c r="GE18" s="383">
        <v>5</v>
      </c>
      <c r="GF18" s="383"/>
      <c r="GG18" s="384">
        <f t="shared" si="103"/>
        <v>5</v>
      </c>
      <c r="GH18" s="382">
        <f t="shared" si="104"/>
        <v>5.8</v>
      </c>
      <c r="GI18" s="382" t="str">
        <f t="shared" si="105"/>
        <v>-</v>
      </c>
      <c r="GJ18" s="378">
        <f t="shared" si="106"/>
        <v>5.8</v>
      </c>
      <c r="GK18" s="389">
        <f t="shared" si="107"/>
        <v>5.8</v>
      </c>
      <c r="GL18" s="433">
        <v>7</v>
      </c>
      <c r="GM18" s="383">
        <v>3</v>
      </c>
      <c r="GN18" s="383"/>
      <c r="GO18" s="384">
        <f t="shared" si="108"/>
        <v>3</v>
      </c>
      <c r="GP18" s="382">
        <f t="shared" si="109"/>
        <v>5</v>
      </c>
      <c r="GQ18" s="382" t="str">
        <f t="shared" si="110"/>
        <v>-</v>
      </c>
      <c r="GR18" s="378">
        <f t="shared" si="111"/>
        <v>5</v>
      </c>
      <c r="GS18" s="389">
        <f t="shared" si="112"/>
        <v>5</v>
      </c>
      <c r="GT18" s="433">
        <v>6.5</v>
      </c>
      <c r="GU18" s="383">
        <v>7</v>
      </c>
      <c r="GV18" s="383"/>
      <c r="GW18" s="384">
        <f t="shared" si="113"/>
        <v>7</v>
      </c>
      <c r="GX18" s="382">
        <f t="shared" si="114"/>
        <v>6.8</v>
      </c>
      <c r="GY18" s="382" t="str">
        <f t="shared" si="115"/>
        <v>-</v>
      </c>
      <c r="GZ18" s="378">
        <f t="shared" si="116"/>
        <v>6.8</v>
      </c>
      <c r="HA18" s="389">
        <f t="shared" si="117"/>
        <v>6.8</v>
      </c>
      <c r="HB18" s="433">
        <v>7</v>
      </c>
      <c r="HC18" s="383">
        <v>5</v>
      </c>
      <c r="HD18" s="383"/>
      <c r="HE18" s="384">
        <f t="shared" si="118"/>
        <v>5</v>
      </c>
      <c r="HF18" s="382">
        <f t="shared" si="119"/>
        <v>6</v>
      </c>
      <c r="HG18" s="382" t="str">
        <f t="shared" si="120"/>
        <v>-</v>
      </c>
      <c r="HH18" s="378">
        <f t="shared" si="121"/>
        <v>6</v>
      </c>
      <c r="HI18" s="389">
        <f t="shared" si="122"/>
        <v>6</v>
      </c>
      <c r="HJ18" s="433">
        <v>6.5</v>
      </c>
      <c r="HK18" s="383">
        <v>5</v>
      </c>
      <c r="HL18" s="383"/>
      <c r="HM18" s="384">
        <f t="shared" si="123"/>
        <v>5</v>
      </c>
      <c r="HN18" s="382">
        <f t="shared" si="124"/>
        <v>5.8</v>
      </c>
      <c r="HO18" s="382" t="str">
        <f t="shared" si="125"/>
        <v>-</v>
      </c>
      <c r="HP18" s="378">
        <f t="shared" si="126"/>
        <v>5.8</v>
      </c>
      <c r="HQ18" s="389">
        <f t="shared" si="127"/>
        <v>5.8</v>
      </c>
      <c r="HR18" s="526">
        <v>7</v>
      </c>
      <c r="HS18" s="503">
        <v>6</v>
      </c>
      <c r="HT18" s="503">
        <v>7</v>
      </c>
      <c r="HU18" s="541">
        <v>6.8</v>
      </c>
      <c r="HV18" s="498">
        <f t="shared" si="128"/>
        <v>6.3</v>
      </c>
      <c r="HW18" s="499" t="str">
        <f t="shared" si="129"/>
        <v>TBK</v>
      </c>
      <c r="HX18" s="500">
        <f t="shared" si="130"/>
        <v>6.3</v>
      </c>
      <c r="HY18" s="497" t="str">
        <f t="shared" si="131"/>
        <v>TBK</v>
      </c>
      <c r="HZ18" s="387">
        <f t="shared" si="132"/>
        <v>6.5</v>
      </c>
      <c r="IA18" s="594" t="str">
        <f t="shared" si="133"/>
        <v>TBK</v>
      </c>
      <c r="IB18" s="503">
        <v>6.5</v>
      </c>
      <c r="IC18" s="503">
        <v>8</v>
      </c>
      <c r="ID18" s="503">
        <v>5</v>
      </c>
      <c r="IE18" s="501">
        <f>ROUND(SUM(IB18:ID18)/3,1)</f>
        <v>6.5</v>
      </c>
      <c r="IF18" s="387">
        <f t="shared" si="134"/>
        <v>6.5</v>
      </c>
      <c r="IG18" s="601" t="str">
        <f t="shared" si="135"/>
        <v>TBK</v>
      </c>
      <c r="IH18" s="601"/>
    </row>
    <row r="19" spans="1:242" s="17" customFormat="1" ht="27" customHeight="1">
      <c r="A19" s="15">
        <f t="shared" si="136"/>
        <v>15</v>
      </c>
      <c r="B19" s="156" t="s">
        <v>113</v>
      </c>
      <c r="C19" s="157" t="s">
        <v>203</v>
      </c>
      <c r="D19" s="158" t="s">
        <v>204</v>
      </c>
      <c r="E19" s="206">
        <v>6.4</v>
      </c>
      <c r="F19" s="202">
        <v>4</v>
      </c>
      <c r="G19" s="202"/>
      <c r="H19" s="203">
        <f t="shared" si="0"/>
        <v>4</v>
      </c>
      <c r="I19" s="206">
        <f t="shared" si="1"/>
        <v>5.2</v>
      </c>
      <c r="J19" s="206" t="str">
        <f t="shared" si="2"/>
        <v>-</v>
      </c>
      <c r="K19" s="442">
        <f t="shared" si="3"/>
        <v>5.2</v>
      </c>
      <c r="L19" s="206">
        <f t="shared" si="4"/>
        <v>5.2</v>
      </c>
      <c r="M19" s="206">
        <v>6</v>
      </c>
      <c r="N19" s="202">
        <v>3</v>
      </c>
      <c r="O19" s="202">
        <v>6</v>
      </c>
      <c r="P19" s="203" t="str">
        <f t="shared" si="5"/>
        <v>3/6</v>
      </c>
      <c r="Q19" s="206">
        <f t="shared" si="6"/>
        <v>4.5</v>
      </c>
      <c r="R19" s="206">
        <f t="shared" si="7"/>
        <v>6</v>
      </c>
      <c r="S19" s="442">
        <f t="shared" si="8"/>
        <v>6</v>
      </c>
      <c r="T19" s="206" t="str">
        <f t="shared" si="9"/>
        <v>4.5/6</v>
      </c>
      <c r="U19" s="206">
        <v>7</v>
      </c>
      <c r="V19" s="202">
        <v>2</v>
      </c>
      <c r="W19" s="202">
        <v>5</v>
      </c>
      <c r="X19" s="203" t="str">
        <f t="shared" si="10"/>
        <v>2/5</v>
      </c>
      <c r="Y19" s="206">
        <f t="shared" si="11"/>
        <v>4.5</v>
      </c>
      <c r="Z19" s="206">
        <f t="shared" si="12"/>
        <v>6</v>
      </c>
      <c r="AA19" s="442">
        <f t="shared" si="13"/>
        <v>6</v>
      </c>
      <c r="AB19" s="206" t="str">
        <f t="shared" si="14"/>
        <v>4.5/6</v>
      </c>
      <c r="AC19" s="206">
        <v>4.7</v>
      </c>
      <c r="AD19" s="202">
        <v>4</v>
      </c>
      <c r="AE19" s="202">
        <v>0</v>
      </c>
      <c r="AF19" s="203" t="str">
        <f t="shared" si="137"/>
        <v>4/0</v>
      </c>
      <c r="AG19" s="206">
        <f t="shared" si="138"/>
        <v>4.4</v>
      </c>
      <c r="AH19" s="206">
        <f t="shared" si="139"/>
        <v>2.4</v>
      </c>
      <c r="AI19" s="442">
        <v>6.5</v>
      </c>
      <c r="AJ19" s="443" t="s">
        <v>425</v>
      </c>
      <c r="AK19" s="206">
        <v>4</v>
      </c>
      <c r="AL19" s="202">
        <v>4</v>
      </c>
      <c r="AM19" s="202">
        <v>6</v>
      </c>
      <c r="AN19" s="203" t="str">
        <f t="shared" si="15"/>
        <v>4/6</v>
      </c>
      <c r="AO19" s="206">
        <f t="shared" si="16"/>
        <v>4</v>
      </c>
      <c r="AP19" s="206">
        <f t="shared" si="17"/>
        <v>5</v>
      </c>
      <c r="AQ19" s="442">
        <f t="shared" si="18"/>
        <v>5</v>
      </c>
      <c r="AR19" s="206" t="str">
        <f t="shared" si="19"/>
        <v>4/5</v>
      </c>
      <c r="AS19" s="206">
        <v>7</v>
      </c>
      <c r="AT19" s="202">
        <v>1</v>
      </c>
      <c r="AU19" s="202">
        <v>3</v>
      </c>
      <c r="AV19" s="203" t="str">
        <f t="shared" si="20"/>
        <v>1/3</v>
      </c>
      <c r="AW19" s="206">
        <f t="shared" si="21"/>
        <v>4</v>
      </c>
      <c r="AX19" s="206">
        <f t="shared" si="22"/>
        <v>5</v>
      </c>
      <c r="AY19" s="442">
        <f>MAX(AW19:AX19)</f>
        <v>5</v>
      </c>
      <c r="AZ19" s="206" t="str">
        <f t="shared" si="23"/>
        <v>4/5</v>
      </c>
      <c r="BA19" s="431">
        <v>6</v>
      </c>
      <c r="BB19" s="427">
        <f t="shared" si="24"/>
        <v>5.7</v>
      </c>
      <c r="BC19" s="235" t="str">
        <f t="shared" si="25"/>
        <v>TB</v>
      </c>
      <c r="BD19" s="206">
        <v>5.3</v>
      </c>
      <c r="BE19" s="202">
        <v>5</v>
      </c>
      <c r="BF19" s="202"/>
      <c r="BG19" s="203">
        <f t="shared" si="26"/>
        <v>5</v>
      </c>
      <c r="BH19" s="206">
        <f t="shared" si="27"/>
        <v>5.2</v>
      </c>
      <c r="BI19" s="206" t="str">
        <f t="shared" si="28"/>
        <v>-</v>
      </c>
      <c r="BJ19" s="443">
        <f t="shared" si="29"/>
        <v>5.2</v>
      </c>
      <c r="BK19" s="444">
        <f t="shared" si="30"/>
        <v>5.2</v>
      </c>
      <c r="BL19" s="206">
        <v>7</v>
      </c>
      <c r="BM19" s="431">
        <v>7</v>
      </c>
      <c r="BN19" s="431"/>
      <c r="BO19" s="203">
        <f t="shared" si="31"/>
        <v>7</v>
      </c>
      <c r="BP19" s="206">
        <f t="shared" si="32"/>
        <v>7</v>
      </c>
      <c r="BQ19" s="206" t="str">
        <f t="shared" si="33"/>
        <v>-</v>
      </c>
      <c r="BR19" s="443">
        <f t="shared" si="34"/>
        <v>7</v>
      </c>
      <c r="BS19" s="444">
        <f t="shared" si="35"/>
        <v>7</v>
      </c>
      <c r="BT19" s="206"/>
      <c r="BU19" s="206"/>
      <c r="BV19" s="443"/>
      <c r="BW19" s="206"/>
      <c r="BX19" s="206">
        <v>6.5</v>
      </c>
      <c r="BY19" s="202">
        <v>6</v>
      </c>
      <c r="BZ19" s="202"/>
      <c r="CA19" s="203">
        <f t="shared" si="36"/>
        <v>6</v>
      </c>
      <c r="CB19" s="206">
        <f t="shared" si="37"/>
        <v>6.3</v>
      </c>
      <c r="CC19" s="206" t="str">
        <f t="shared" si="38"/>
        <v>-</v>
      </c>
      <c r="CD19" s="443">
        <f t="shared" si="39"/>
        <v>6.3</v>
      </c>
      <c r="CE19" s="444">
        <f t="shared" si="40"/>
        <v>6.3</v>
      </c>
      <c r="CF19" s="206">
        <v>6</v>
      </c>
      <c r="CG19" s="202">
        <v>7</v>
      </c>
      <c r="CH19" s="202"/>
      <c r="CI19" s="203">
        <f t="shared" si="41"/>
        <v>7</v>
      </c>
      <c r="CJ19" s="206">
        <f t="shared" si="42"/>
        <v>6.5</v>
      </c>
      <c r="CK19" s="206" t="str">
        <f t="shared" si="43"/>
        <v>-</v>
      </c>
      <c r="CL19" s="443">
        <f t="shared" si="44"/>
        <v>6.5</v>
      </c>
      <c r="CM19" s="444">
        <f t="shared" si="45"/>
        <v>6.5</v>
      </c>
      <c r="CN19" s="206">
        <v>7</v>
      </c>
      <c r="CO19" s="202">
        <v>4</v>
      </c>
      <c r="CP19" s="202"/>
      <c r="CQ19" s="203">
        <f t="shared" si="46"/>
        <v>4</v>
      </c>
      <c r="CR19" s="206">
        <f t="shared" si="47"/>
        <v>5.5</v>
      </c>
      <c r="CS19" s="206" t="str">
        <f t="shared" si="48"/>
        <v>-</v>
      </c>
      <c r="CT19" s="443">
        <f t="shared" si="49"/>
        <v>5.5</v>
      </c>
      <c r="CU19" s="444">
        <f t="shared" si="50"/>
        <v>5.5</v>
      </c>
      <c r="CV19" s="206">
        <v>6.8</v>
      </c>
      <c r="CW19" s="202">
        <v>4</v>
      </c>
      <c r="CX19" s="202"/>
      <c r="CY19" s="203">
        <f t="shared" si="51"/>
        <v>4</v>
      </c>
      <c r="CZ19" s="206">
        <f t="shared" si="52"/>
        <v>5.4</v>
      </c>
      <c r="DA19" s="206" t="str">
        <f t="shared" si="53"/>
        <v>-</v>
      </c>
      <c r="DB19" s="443">
        <f t="shared" si="54"/>
        <v>5.4</v>
      </c>
      <c r="DC19" s="444">
        <f t="shared" si="55"/>
        <v>5.4</v>
      </c>
      <c r="DD19" s="206">
        <v>7</v>
      </c>
      <c r="DE19" s="202">
        <v>5</v>
      </c>
      <c r="DF19" s="202"/>
      <c r="DG19" s="203">
        <f t="shared" si="56"/>
        <v>5</v>
      </c>
      <c r="DH19" s="206">
        <f t="shared" si="57"/>
        <v>6</v>
      </c>
      <c r="DI19" s="206" t="str">
        <f t="shared" si="58"/>
        <v>-</v>
      </c>
      <c r="DJ19" s="443">
        <f t="shared" si="59"/>
        <v>6</v>
      </c>
      <c r="DK19" s="444">
        <f t="shared" si="60"/>
        <v>6</v>
      </c>
      <c r="DL19" s="206">
        <v>8.8</v>
      </c>
      <c r="DM19" s="202">
        <v>9</v>
      </c>
      <c r="DN19" s="202"/>
      <c r="DO19" s="203">
        <f t="shared" si="61"/>
        <v>9</v>
      </c>
      <c r="DP19" s="206">
        <f t="shared" si="62"/>
        <v>8.9</v>
      </c>
      <c r="DQ19" s="206" t="str">
        <f t="shared" si="63"/>
        <v>-</v>
      </c>
      <c r="DR19" s="443">
        <f t="shared" si="64"/>
        <v>8.9</v>
      </c>
      <c r="DS19" s="444">
        <f t="shared" si="65"/>
        <v>8.9</v>
      </c>
      <c r="DT19" s="221">
        <v>6</v>
      </c>
      <c r="DU19" s="222">
        <v>5</v>
      </c>
      <c r="DV19" s="222">
        <v>8</v>
      </c>
      <c r="DW19" s="443">
        <f t="shared" si="66"/>
        <v>6.3</v>
      </c>
      <c r="DX19" s="202">
        <v>8</v>
      </c>
      <c r="DY19" s="427">
        <f t="shared" si="67"/>
        <v>6.1</v>
      </c>
      <c r="DZ19" s="305" t="str">
        <f t="shared" si="68"/>
        <v>TBK</v>
      </c>
      <c r="EA19" s="427">
        <f t="shared" si="69"/>
        <v>5.9</v>
      </c>
      <c r="EB19" s="305" t="str">
        <f t="shared" si="70"/>
        <v>TB</v>
      </c>
      <c r="EC19" s="433">
        <v>6</v>
      </c>
      <c r="ED19" s="383">
        <v>5</v>
      </c>
      <c r="EE19" s="383"/>
      <c r="EF19" s="384">
        <f t="shared" si="71"/>
        <v>5</v>
      </c>
      <c r="EG19" s="382">
        <f t="shared" si="72"/>
        <v>5.5</v>
      </c>
      <c r="EH19" s="382" t="str">
        <f t="shared" si="73"/>
        <v>-</v>
      </c>
      <c r="EI19" s="378">
        <f t="shared" si="74"/>
        <v>5.5</v>
      </c>
      <c r="EJ19" s="389">
        <f t="shared" si="75"/>
        <v>5.5</v>
      </c>
      <c r="EK19" s="433">
        <v>6.75</v>
      </c>
      <c r="EL19" s="383">
        <v>5</v>
      </c>
      <c r="EM19" s="383"/>
      <c r="EN19" s="384">
        <f t="shared" si="76"/>
        <v>5</v>
      </c>
      <c r="EO19" s="382">
        <f t="shared" si="77"/>
        <v>5.9</v>
      </c>
      <c r="EP19" s="382" t="str">
        <f t="shared" si="78"/>
        <v>-</v>
      </c>
      <c r="EQ19" s="378">
        <f t="shared" si="79"/>
        <v>5.9</v>
      </c>
      <c r="ER19" s="389">
        <f t="shared" si="80"/>
        <v>5.9</v>
      </c>
      <c r="ES19" s="433">
        <v>7.5</v>
      </c>
      <c r="ET19" s="383">
        <v>4</v>
      </c>
      <c r="EU19" s="383"/>
      <c r="EV19" s="384">
        <f t="shared" si="81"/>
        <v>4</v>
      </c>
      <c r="EW19" s="382">
        <f t="shared" si="82"/>
        <v>5.8</v>
      </c>
      <c r="EX19" s="382" t="str">
        <f t="shared" si="83"/>
        <v>-</v>
      </c>
      <c r="EY19" s="378">
        <f t="shared" si="84"/>
        <v>5.8</v>
      </c>
      <c r="EZ19" s="389">
        <f t="shared" si="85"/>
        <v>5.8</v>
      </c>
      <c r="FA19" s="433">
        <v>7</v>
      </c>
      <c r="FB19" s="383">
        <v>4</v>
      </c>
      <c r="FC19" s="383"/>
      <c r="FD19" s="384">
        <f t="shared" si="86"/>
        <v>4</v>
      </c>
      <c r="FE19" s="382">
        <f t="shared" si="87"/>
        <v>5.5</v>
      </c>
      <c r="FF19" s="382" t="str">
        <f t="shared" si="88"/>
        <v>-</v>
      </c>
      <c r="FG19" s="378">
        <f t="shared" si="89"/>
        <v>5.5</v>
      </c>
      <c r="FH19" s="389">
        <f t="shared" si="90"/>
        <v>5.5</v>
      </c>
      <c r="FI19" s="433">
        <v>6.67</v>
      </c>
      <c r="FJ19" s="383">
        <v>4</v>
      </c>
      <c r="FK19" s="383"/>
      <c r="FL19" s="384">
        <f t="shared" si="91"/>
        <v>4</v>
      </c>
      <c r="FM19" s="382">
        <f t="shared" si="92"/>
        <v>5.3</v>
      </c>
      <c r="FN19" s="382" t="str">
        <f t="shared" si="93"/>
        <v>-</v>
      </c>
      <c r="FO19" s="378">
        <f t="shared" si="94"/>
        <v>5.3</v>
      </c>
      <c r="FP19" s="389">
        <f t="shared" si="95"/>
        <v>5.3</v>
      </c>
      <c r="FQ19" s="433">
        <v>7</v>
      </c>
      <c r="FR19" s="383">
        <v>5</v>
      </c>
      <c r="FS19" s="383"/>
      <c r="FT19" s="384">
        <f t="shared" si="96"/>
        <v>5</v>
      </c>
      <c r="FU19" s="382">
        <f t="shared" si="97"/>
        <v>6</v>
      </c>
      <c r="FV19" s="382" t="str">
        <f t="shared" si="98"/>
        <v>-</v>
      </c>
      <c r="FW19" s="378">
        <f t="shared" si="99"/>
        <v>6</v>
      </c>
      <c r="FX19" s="389">
        <f t="shared" si="100"/>
        <v>6</v>
      </c>
      <c r="FY19" s="496">
        <v>5</v>
      </c>
      <c r="FZ19" s="496">
        <v>6</v>
      </c>
      <c r="GA19" s="501">
        <v>7</v>
      </c>
      <c r="GB19" s="500">
        <f t="shared" si="101"/>
        <v>5.9</v>
      </c>
      <c r="GC19" s="529" t="str">
        <f t="shared" si="102"/>
        <v>TB</v>
      </c>
      <c r="GD19" s="433">
        <v>6.3</v>
      </c>
      <c r="GE19" s="383">
        <v>2</v>
      </c>
      <c r="GF19" s="383">
        <v>5</v>
      </c>
      <c r="GG19" s="384" t="str">
        <f t="shared" si="103"/>
        <v>2/5</v>
      </c>
      <c r="GH19" s="382">
        <f t="shared" si="104"/>
        <v>4.2</v>
      </c>
      <c r="GI19" s="382">
        <f t="shared" si="105"/>
        <v>5.7</v>
      </c>
      <c r="GJ19" s="378">
        <f t="shared" si="106"/>
        <v>5.7</v>
      </c>
      <c r="GK19" s="389" t="str">
        <f t="shared" si="107"/>
        <v>4.2/5.7</v>
      </c>
      <c r="GL19" s="433">
        <v>6</v>
      </c>
      <c r="GM19" s="383">
        <v>3</v>
      </c>
      <c r="GN19" s="383">
        <v>3</v>
      </c>
      <c r="GO19" s="384" t="str">
        <f t="shared" si="108"/>
        <v>3/3</v>
      </c>
      <c r="GP19" s="382">
        <f t="shared" si="109"/>
        <v>4.5</v>
      </c>
      <c r="GQ19" s="382">
        <f t="shared" si="110"/>
        <v>4.5</v>
      </c>
      <c r="GR19" s="378">
        <v>8</v>
      </c>
      <c r="GS19" s="521" t="s">
        <v>262</v>
      </c>
      <c r="GT19" s="433">
        <v>7.5</v>
      </c>
      <c r="GU19" s="383">
        <v>9</v>
      </c>
      <c r="GV19" s="383"/>
      <c r="GW19" s="384">
        <f t="shared" si="113"/>
        <v>9</v>
      </c>
      <c r="GX19" s="382">
        <f t="shared" si="114"/>
        <v>8.3</v>
      </c>
      <c r="GY19" s="382" t="str">
        <f t="shared" si="115"/>
        <v>-</v>
      </c>
      <c r="GZ19" s="378">
        <f t="shared" si="116"/>
        <v>8.3</v>
      </c>
      <c r="HA19" s="389">
        <f t="shared" si="117"/>
        <v>8.3</v>
      </c>
      <c r="HB19" s="433">
        <v>8</v>
      </c>
      <c r="HC19" s="383">
        <v>7</v>
      </c>
      <c r="HD19" s="383"/>
      <c r="HE19" s="384">
        <f t="shared" si="118"/>
        <v>7</v>
      </c>
      <c r="HF19" s="382">
        <f t="shared" si="119"/>
        <v>7.5</v>
      </c>
      <c r="HG19" s="382" t="str">
        <f t="shared" si="120"/>
        <v>-</v>
      </c>
      <c r="HH19" s="378">
        <f t="shared" si="121"/>
        <v>7.5</v>
      </c>
      <c r="HI19" s="389">
        <f t="shared" si="122"/>
        <v>7.5</v>
      </c>
      <c r="HJ19" s="433">
        <v>6.5</v>
      </c>
      <c r="HK19" s="383">
        <v>4</v>
      </c>
      <c r="HL19" s="383"/>
      <c r="HM19" s="384">
        <f t="shared" si="123"/>
        <v>4</v>
      </c>
      <c r="HN19" s="382">
        <f t="shared" si="124"/>
        <v>5.3</v>
      </c>
      <c r="HO19" s="382" t="str">
        <f t="shared" si="125"/>
        <v>-</v>
      </c>
      <c r="HP19" s="378">
        <f t="shared" si="126"/>
        <v>5.3</v>
      </c>
      <c r="HQ19" s="389">
        <f t="shared" si="127"/>
        <v>5.3</v>
      </c>
      <c r="HR19" s="526">
        <v>8</v>
      </c>
      <c r="HS19" s="503">
        <v>7</v>
      </c>
      <c r="HT19" s="503">
        <v>7</v>
      </c>
      <c r="HU19" s="541">
        <v>7.1</v>
      </c>
      <c r="HV19" s="498">
        <f t="shared" si="128"/>
        <v>7</v>
      </c>
      <c r="HW19" s="499" t="str">
        <f t="shared" si="129"/>
        <v>Khá</v>
      </c>
      <c r="HX19" s="500">
        <f t="shared" si="130"/>
        <v>6.4</v>
      </c>
      <c r="HY19" s="497" t="str">
        <f t="shared" si="131"/>
        <v>TBK</v>
      </c>
      <c r="HZ19" s="387">
        <f t="shared" si="132"/>
        <v>6.1</v>
      </c>
      <c r="IA19" s="594" t="str">
        <f t="shared" si="133"/>
        <v>TBK</v>
      </c>
      <c r="IB19" s="496">
        <v>6</v>
      </c>
      <c r="IC19" s="496">
        <v>8.5</v>
      </c>
      <c r="ID19" s="496">
        <v>5</v>
      </c>
      <c r="IE19" s="501">
        <f>ROUND(SUM(IB19:ID19)/3,1)</f>
        <v>6.5</v>
      </c>
      <c r="IF19" s="387">
        <f t="shared" si="134"/>
        <v>6.3</v>
      </c>
      <c r="IG19" s="601" t="str">
        <f t="shared" si="135"/>
        <v>TBK</v>
      </c>
      <c r="IH19" s="601"/>
    </row>
    <row r="20" spans="1:242" s="17" customFormat="1" ht="27" customHeight="1">
      <c r="A20" s="15">
        <f t="shared" si="136"/>
        <v>16</v>
      </c>
      <c r="B20" s="156" t="s">
        <v>116</v>
      </c>
      <c r="C20" s="157" t="s">
        <v>209</v>
      </c>
      <c r="D20" s="158" t="s">
        <v>44</v>
      </c>
      <c r="E20" s="206">
        <v>6.2</v>
      </c>
      <c r="F20" s="202">
        <v>8</v>
      </c>
      <c r="G20" s="202"/>
      <c r="H20" s="203">
        <f t="shared" si="0"/>
        <v>8</v>
      </c>
      <c r="I20" s="206">
        <f t="shared" si="1"/>
        <v>7.1</v>
      </c>
      <c r="J20" s="206" t="str">
        <f t="shared" si="2"/>
        <v>-</v>
      </c>
      <c r="K20" s="442">
        <f t="shared" si="3"/>
        <v>7.1</v>
      </c>
      <c r="L20" s="206">
        <f t="shared" si="4"/>
        <v>7.1</v>
      </c>
      <c r="M20" s="206">
        <v>5</v>
      </c>
      <c r="N20" s="202">
        <v>0</v>
      </c>
      <c r="O20" s="202">
        <v>5</v>
      </c>
      <c r="P20" s="203" t="str">
        <f t="shared" si="5"/>
        <v>0/5</v>
      </c>
      <c r="Q20" s="206">
        <f t="shared" si="6"/>
        <v>2.5</v>
      </c>
      <c r="R20" s="206">
        <f t="shared" si="7"/>
        <v>5</v>
      </c>
      <c r="S20" s="442">
        <f t="shared" si="8"/>
        <v>5</v>
      </c>
      <c r="T20" s="206" t="str">
        <f t="shared" si="9"/>
        <v>2.5/5</v>
      </c>
      <c r="U20" s="206">
        <v>5.3</v>
      </c>
      <c r="V20" s="202">
        <v>2</v>
      </c>
      <c r="W20" s="202">
        <v>3</v>
      </c>
      <c r="X20" s="203" t="str">
        <f t="shared" si="10"/>
        <v>2/3</v>
      </c>
      <c r="Y20" s="206">
        <f t="shared" si="11"/>
        <v>3.7</v>
      </c>
      <c r="Z20" s="206">
        <f t="shared" si="12"/>
        <v>4.2</v>
      </c>
      <c r="AA20" s="442">
        <v>7</v>
      </c>
      <c r="AB20" s="443" t="s">
        <v>480</v>
      </c>
      <c r="AC20" s="206">
        <v>5.7</v>
      </c>
      <c r="AD20" s="202">
        <v>6</v>
      </c>
      <c r="AE20" s="202"/>
      <c r="AF20" s="203">
        <f t="shared" si="137"/>
        <v>6</v>
      </c>
      <c r="AG20" s="206">
        <f t="shared" si="138"/>
        <v>5.9</v>
      </c>
      <c r="AH20" s="206" t="str">
        <f t="shared" si="139"/>
        <v>-</v>
      </c>
      <c r="AI20" s="442">
        <f t="shared" si="140"/>
        <v>5.9</v>
      </c>
      <c r="AJ20" s="206">
        <f t="shared" si="141"/>
        <v>5.9</v>
      </c>
      <c r="AK20" s="206">
        <v>4</v>
      </c>
      <c r="AL20" s="202">
        <v>9</v>
      </c>
      <c r="AM20" s="202"/>
      <c r="AN20" s="203">
        <f t="shared" si="15"/>
        <v>9</v>
      </c>
      <c r="AO20" s="206">
        <f t="shared" si="16"/>
        <v>6.5</v>
      </c>
      <c r="AP20" s="206" t="str">
        <f t="shared" si="17"/>
        <v>-</v>
      </c>
      <c r="AQ20" s="442">
        <f t="shared" si="18"/>
        <v>6.5</v>
      </c>
      <c r="AR20" s="206">
        <f t="shared" si="19"/>
        <v>6.5</v>
      </c>
      <c r="AS20" s="206">
        <v>5.3</v>
      </c>
      <c r="AT20" s="202">
        <v>6</v>
      </c>
      <c r="AU20" s="202"/>
      <c r="AV20" s="203">
        <f t="shared" si="20"/>
        <v>6</v>
      </c>
      <c r="AW20" s="206">
        <f t="shared" si="21"/>
        <v>5.7</v>
      </c>
      <c r="AX20" s="206" t="str">
        <f t="shared" si="22"/>
        <v>-</v>
      </c>
      <c r="AY20" s="442">
        <f>MAX(AW20:AX20)</f>
        <v>5.7</v>
      </c>
      <c r="AZ20" s="206">
        <f t="shared" si="23"/>
        <v>5.7</v>
      </c>
      <c r="BA20" s="431">
        <v>5</v>
      </c>
      <c r="BB20" s="427">
        <f t="shared" si="24"/>
        <v>6.1</v>
      </c>
      <c r="BC20" s="235" t="str">
        <f t="shared" si="25"/>
        <v>TBK</v>
      </c>
      <c r="BD20" s="206">
        <v>7</v>
      </c>
      <c r="BE20" s="202">
        <v>5</v>
      </c>
      <c r="BF20" s="202"/>
      <c r="BG20" s="203">
        <f t="shared" si="26"/>
        <v>5</v>
      </c>
      <c r="BH20" s="206">
        <f t="shared" si="27"/>
        <v>6</v>
      </c>
      <c r="BI20" s="206" t="str">
        <f t="shared" si="28"/>
        <v>-</v>
      </c>
      <c r="BJ20" s="443">
        <f t="shared" si="29"/>
        <v>6</v>
      </c>
      <c r="BK20" s="444">
        <f t="shared" si="30"/>
        <v>6</v>
      </c>
      <c r="BL20" s="206">
        <v>5.7</v>
      </c>
      <c r="BM20" s="431">
        <v>4</v>
      </c>
      <c r="BN20" s="431">
        <v>6</v>
      </c>
      <c r="BO20" s="203" t="str">
        <f t="shared" si="31"/>
        <v>4/6</v>
      </c>
      <c r="BP20" s="206">
        <f t="shared" si="32"/>
        <v>4.9</v>
      </c>
      <c r="BQ20" s="206">
        <f t="shared" si="33"/>
        <v>5.9</v>
      </c>
      <c r="BR20" s="443">
        <f t="shared" si="34"/>
        <v>5.9</v>
      </c>
      <c r="BS20" s="444" t="str">
        <f t="shared" si="35"/>
        <v>4.9/5.9</v>
      </c>
      <c r="BT20" s="206"/>
      <c r="BU20" s="206"/>
      <c r="BV20" s="443"/>
      <c r="BW20" s="206"/>
      <c r="BX20" s="206">
        <v>6.5</v>
      </c>
      <c r="BY20" s="202">
        <v>5</v>
      </c>
      <c r="BZ20" s="202"/>
      <c r="CA20" s="203">
        <f t="shared" si="36"/>
        <v>5</v>
      </c>
      <c r="CB20" s="206">
        <f t="shared" si="37"/>
        <v>5.8</v>
      </c>
      <c r="CC20" s="206" t="str">
        <f t="shared" si="38"/>
        <v>-</v>
      </c>
      <c r="CD20" s="443">
        <f t="shared" si="39"/>
        <v>5.8</v>
      </c>
      <c r="CE20" s="444">
        <f t="shared" si="40"/>
        <v>5.8</v>
      </c>
      <c r="CF20" s="206">
        <v>8.5</v>
      </c>
      <c r="CG20" s="202">
        <v>4</v>
      </c>
      <c r="CH20" s="202"/>
      <c r="CI20" s="203">
        <f t="shared" si="41"/>
        <v>4</v>
      </c>
      <c r="CJ20" s="206">
        <f t="shared" si="42"/>
        <v>6.3</v>
      </c>
      <c r="CK20" s="206" t="str">
        <f t="shared" si="43"/>
        <v>-</v>
      </c>
      <c r="CL20" s="443">
        <f t="shared" si="44"/>
        <v>6.3</v>
      </c>
      <c r="CM20" s="444">
        <f t="shared" si="45"/>
        <v>6.3</v>
      </c>
      <c r="CN20" s="206">
        <v>5.6</v>
      </c>
      <c r="CO20" s="202">
        <v>5</v>
      </c>
      <c r="CP20" s="202"/>
      <c r="CQ20" s="203">
        <f t="shared" si="46"/>
        <v>5</v>
      </c>
      <c r="CR20" s="206">
        <f t="shared" si="47"/>
        <v>5.3</v>
      </c>
      <c r="CS20" s="206" t="str">
        <f t="shared" si="48"/>
        <v>-</v>
      </c>
      <c r="CT20" s="443">
        <f t="shared" si="49"/>
        <v>5.3</v>
      </c>
      <c r="CU20" s="444">
        <f t="shared" si="50"/>
        <v>5.3</v>
      </c>
      <c r="CV20" s="206">
        <v>5.7</v>
      </c>
      <c r="CW20" s="202">
        <v>3</v>
      </c>
      <c r="CX20" s="202">
        <v>5</v>
      </c>
      <c r="CY20" s="203" t="str">
        <f t="shared" si="51"/>
        <v>3/5</v>
      </c>
      <c r="CZ20" s="206">
        <f t="shared" si="52"/>
        <v>4.4</v>
      </c>
      <c r="DA20" s="206">
        <f t="shared" si="53"/>
        <v>5.4</v>
      </c>
      <c r="DB20" s="443">
        <f t="shared" si="54"/>
        <v>5.4</v>
      </c>
      <c r="DC20" s="444" t="str">
        <f t="shared" si="55"/>
        <v>4.4/5.4</v>
      </c>
      <c r="DD20" s="206">
        <v>6</v>
      </c>
      <c r="DE20" s="202">
        <v>8</v>
      </c>
      <c r="DF20" s="202"/>
      <c r="DG20" s="203">
        <f t="shared" si="56"/>
        <v>8</v>
      </c>
      <c r="DH20" s="206">
        <f t="shared" si="57"/>
        <v>7</v>
      </c>
      <c r="DI20" s="206" t="str">
        <f t="shared" si="58"/>
        <v>-</v>
      </c>
      <c r="DJ20" s="443">
        <f t="shared" si="59"/>
        <v>7</v>
      </c>
      <c r="DK20" s="444">
        <f t="shared" si="60"/>
        <v>7</v>
      </c>
      <c r="DL20" s="206">
        <v>6</v>
      </c>
      <c r="DM20" s="202">
        <v>7</v>
      </c>
      <c r="DN20" s="202"/>
      <c r="DO20" s="203">
        <f t="shared" si="61"/>
        <v>7</v>
      </c>
      <c r="DP20" s="206">
        <f t="shared" si="62"/>
        <v>6.5</v>
      </c>
      <c r="DQ20" s="206" t="str">
        <f t="shared" si="63"/>
        <v>-</v>
      </c>
      <c r="DR20" s="443">
        <f t="shared" si="64"/>
        <v>6.5</v>
      </c>
      <c r="DS20" s="444">
        <f t="shared" si="65"/>
        <v>6.5</v>
      </c>
      <c r="DT20" s="221">
        <v>5</v>
      </c>
      <c r="DU20" s="221" t="s">
        <v>244</v>
      </c>
      <c r="DV20" s="222">
        <v>8</v>
      </c>
      <c r="DW20" s="443">
        <v>6.3</v>
      </c>
      <c r="DX20" s="202">
        <v>6</v>
      </c>
      <c r="DY20" s="427">
        <f t="shared" si="67"/>
        <v>5.9</v>
      </c>
      <c r="DZ20" s="305" t="str">
        <f t="shared" si="68"/>
        <v>TB</v>
      </c>
      <c r="EA20" s="427">
        <f t="shared" si="69"/>
        <v>6</v>
      </c>
      <c r="EB20" s="305" t="str">
        <f t="shared" si="70"/>
        <v>TBK</v>
      </c>
      <c r="EC20" s="433">
        <v>7</v>
      </c>
      <c r="ED20" s="383">
        <v>6</v>
      </c>
      <c r="EE20" s="383"/>
      <c r="EF20" s="384">
        <f t="shared" si="71"/>
        <v>6</v>
      </c>
      <c r="EG20" s="382">
        <f t="shared" si="72"/>
        <v>6.5</v>
      </c>
      <c r="EH20" s="382" t="str">
        <f t="shared" si="73"/>
        <v>-</v>
      </c>
      <c r="EI20" s="378">
        <f t="shared" si="74"/>
        <v>6.5</v>
      </c>
      <c r="EJ20" s="389">
        <f t="shared" si="75"/>
        <v>6.5</v>
      </c>
      <c r="EK20" s="433">
        <v>7.75</v>
      </c>
      <c r="EL20" s="383">
        <v>3</v>
      </c>
      <c r="EM20" s="383"/>
      <c r="EN20" s="384">
        <f t="shared" si="76"/>
        <v>3</v>
      </c>
      <c r="EO20" s="382">
        <f t="shared" si="77"/>
        <v>5.4</v>
      </c>
      <c r="EP20" s="382" t="str">
        <f t="shared" si="78"/>
        <v>-</v>
      </c>
      <c r="EQ20" s="378">
        <f t="shared" si="79"/>
        <v>5.4</v>
      </c>
      <c r="ER20" s="389">
        <f t="shared" si="80"/>
        <v>5.4</v>
      </c>
      <c r="ES20" s="433">
        <v>6.5</v>
      </c>
      <c r="ET20" s="383">
        <v>2</v>
      </c>
      <c r="EU20" s="383">
        <v>6</v>
      </c>
      <c r="EV20" s="384" t="str">
        <f t="shared" si="81"/>
        <v>2/6</v>
      </c>
      <c r="EW20" s="382">
        <f t="shared" si="82"/>
        <v>4.3</v>
      </c>
      <c r="EX20" s="382">
        <f t="shared" si="83"/>
        <v>6.3</v>
      </c>
      <c r="EY20" s="378">
        <f t="shared" si="84"/>
        <v>6.3</v>
      </c>
      <c r="EZ20" s="389" t="str">
        <f t="shared" si="85"/>
        <v>4.3/6.3</v>
      </c>
      <c r="FA20" s="433">
        <v>6.5</v>
      </c>
      <c r="FB20" s="383">
        <v>5</v>
      </c>
      <c r="FC20" s="383"/>
      <c r="FD20" s="384">
        <f t="shared" si="86"/>
        <v>5</v>
      </c>
      <c r="FE20" s="382">
        <f t="shared" si="87"/>
        <v>5.8</v>
      </c>
      <c r="FF20" s="382" t="str">
        <f t="shared" si="88"/>
        <v>-</v>
      </c>
      <c r="FG20" s="378">
        <f t="shared" si="89"/>
        <v>5.8</v>
      </c>
      <c r="FH20" s="389">
        <f t="shared" si="90"/>
        <v>5.8</v>
      </c>
      <c r="FI20" s="433">
        <v>6.67</v>
      </c>
      <c r="FJ20" s="383">
        <v>5</v>
      </c>
      <c r="FK20" s="383"/>
      <c r="FL20" s="384">
        <f t="shared" si="91"/>
        <v>5</v>
      </c>
      <c r="FM20" s="382">
        <f t="shared" si="92"/>
        <v>5.8</v>
      </c>
      <c r="FN20" s="382" t="str">
        <f t="shared" si="93"/>
        <v>-</v>
      </c>
      <c r="FO20" s="378">
        <f t="shared" si="94"/>
        <v>5.8</v>
      </c>
      <c r="FP20" s="389">
        <f t="shared" si="95"/>
        <v>5.8</v>
      </c>
      <c r="FQ20" s="433">
        <v>4</v>
      </c>
      <c r="FR20" s="383">
        <v>3</v>
      </c>
      <c r="FS20" s="383">
        <v>2</v>
      </c>
      <c r="FT20" s="384" t="str">
        <f t="shared" si="96"/>
        <v>3/2</v>
      </c>
      <c r="FU20" s="382">
        <f t="shared" si="97"/>
        <v>3.5</v>
      </c>
      <c r="FV20" s="382">
        <f t="shared" si="98"/>
        <v>3</v>
      </c>
      <c r="FW20" s="378">
        <v>7.3</v>
      </c>
      <c r="FX20" s="521" t="s">
        <v>466</v>
      </c>
      <c r="FY20" s="496">
        <v>7</v>
      </c>
      <c r="FZ20" s="496">
        <v>7</v>
      </c>
      <c r="GA20" s="501">
        <v>7</v>
      </c>
      <c r="GB20" s="500">
        <f t="shared" si="101"/>
        <v>6.3</v>
      </c>
      <c r="GC20" s="529" t="str">
        <f t="shared" si="102"/>
        <v>TBK</v>
      </c>
      <c r="GD20" s="433">
        <v>6.3</v>
      </c>
      <c r="GE20" s="383">
        <v>5</v>
      </c>
      <c r="GF20" s="383"/>
      <c r="GG20" s="384">
        <f t="shared" si="103"/>
        <v>5</v>
      </c>
      <c r="GH20" s="382">
        <f t="shared" si="104"/>
        <v>5.7</v>
      </c>
      <c r="GI20" s="382" t="str">
        <f t="shared" si="105"/>
        <v>-</v>
      </c>
      <c r="GJ20" s="378">
        <f t="shared" si="106"/>
        <v>5.7</v>
      </c>
      <c r="GK20" s="389">
        <f t="shared" si="107"/>
        <v>5.7</v>
      </c>
      <c r="GL20" s="433">
        <v>7</v>
      </c>
      <c r="GM20" s="383">
        <v>4</v>
      </c>
      <c r="GN20" s="383"/>
      <c r="GO20" s="384">
        <f t="shared" si="108"/>
        <v>4</v>
      </c>
      <c r="GP20" s="382">
        <f t="shared" si="109"/>
        <v>5.5</v>
      </c>
      <c r="GQ20" s="382" t="str">
        <f t="shared" si="110"/>
        <v>-</v>
      </c>
      <c r="GR20" s="378">
        <f t="shared" si="111"/>
        <v>5.5</v>
      </c>
      <c r="GS20" s="389">
        <f t="shared" si="112"/>
        <v>5.5</v>
      </c>
      <c r="GT20" s="433">
        <v>6.5</v>
      </c>
      <c r="GU20" s="383">
        <v>7</v>
      </c>
      <c r="GV20" s="383"/>
      <c r="GW20" s="384">
        <f t="shared" si="113"/>
        <v>7</v>
      </c>
      <c r="GX20" s="382">
        <f t="shared" si="114"/>
        <v>6.8</v>
      </c>
      <c r="GY20" s="382" t="str">
        <f t="shared" si="115"/>
        <v>-</v>
      </c>
      <c r="GZ20" s="378">
        <f t="shared" si="116"/>
        <v>6.8</v>
      </c>
      <c r="HA20" s="389">
        <f t="shared" si="117"/>
        <v>6.8</v>
      </c>
      <c r="HB20" s="433">
        <v>7</v>
      </c>
      <c r="HC20" s="383">
        <v>8</v>
      </c>
      <c r="HD20" s="383"/>
      <c r="HE20" s="384">
        <f t="shared" si="118"/>
        <v>8</v>
      </c>
      <c r="HF20" s="382">
        <f t="shared" si="119"/>
        <v>7.5</v>
      </c>
      <c r="HG20" s="382" t="str">
        <f t="shared" si="120"/>
        <v>-</v>
      </c>
      <c r="HH20" s="378">
        <f t="shared" si="121"/>
        <v>7.5</v>
      </c>
      <c r="HI20" s="389">
        <f t="shared" si="122"/>
        <v>7.5</v>
      </c>
      <c r="HJ20" s="433">
        <v>5.5</v>
      </c>
      <c r="HK20" s="383">
        <v>3</v>
      </c>
      <c r="HL20" s="383">
        <v>7</v>
      </c>
      <c r="HM20" s="384" t="str">
        <f t="shared" si="123"/>
        <v>3/7</v>
      </c>
      <c r="HN20" s="382">
        <f t="shared" si="124"/>
        <v>4.3</v>
      </c>
      <c r="HO20" s="382">
        <f t="shared" si="125"/>
        <v>6.3</v>
      </c>
      <c r="HP20" s="378">
        <f t="shared" si="126"/>
        <v>6.3</v>
      </c>
      <c r="HQ20" s="389" t="str">
        <f t="shared" si="127"/>
        <v>4.3/6.3</v>
      </c>
      <c r="HR20" s="526">
        <v>7</v>
      </c>
      <c r="HS20" s="503">
        <v>6</v>
      </c>
      <c r="HT20" s="503">
        <v>7</v>
      </c>
      <c r="HU20" s="541">
        <v>7</v>
      </c>
      <c r="HV20" s="498">
        <f t="shared" si="128"/>
        <v>6.6</v>
      </c>
      <c r="HW20" s="499" t="str">
        <f t="shared" si="129"/>
        <v>TBK</v>
      </c>
      <c r="HX20" s="500">
        <f t="shared" si="130"/>
        <v>6.4</v>
      </c>
      <c r="HY20" s="497" t="str">
        <f t="shared" si="131"/>
        <v>TBK</v>
      </c>
      <c r="HZ20" s="387">
        <f t="shared" si="132"/>
        <v>6.2</v>
      </c>
      <c r="IA20" s="594" t="str">
        <f t="shared" si="133"/>
        <v>TBK</v>
      </c>
      <c r="IB20" s="496">
        <v>5.5</v>
      </c>
      <c r="IC20" s="496">
        <v>7</v>
      </c>
      <c r="ID20" s="496">
        <v>5</v>
      </c>
      <c r="IE20" s="501">
        <f>ROUND(SUM(IB20:ID20)/3,1)</f>
        <v>5.8</v>
      </c>
      <c r="IF20" s="387">
        <f t="shared" si="134"/>
        <v>6</v>
      </c>
      <c r="IG20" s="601" t="str">
        <f t="shared" si="135"/>
        <v>TBK</v>
      </c>
      <c r="IH20" s="601"/>
    </row>
    <row r="21" spans="1:242" s="17" customFormat="1" ht="27" customHeight="1">
      <c r="A21" s="15">
        <f t="shared" si="136"/>
        <v>17</v>
      </c>
      <c r="B21" s="406" t="s">
        <v>309</v>
      </c>
      <c r="C21" s="157" t="s">
        <v>310</v>
      </c>
      <c r="D21" s="158" t="s">
        <v>138</v>
      </c>
      <c r="E21" s="38">
        <v>7.4</v>
      </c>
      <c r="F21" s="39">
        <v>3</v>
      </c>
      <c r="G21" s="39"/>
      <c r="H21" s="14">
        <f t="shared" si="0"/>
        <v>3</v>
      </c>
      <c r="I21" s="38">
        <f t="shared" si="1"/>
        <v>5.2</v>
      </c>
      <c r="J21" s="38" t="str">
        <f t="shared" si="2"/>
        <v>-</v>
      </c>
      <c r="K21" s="381">
        <f aca="true" t="shared" si="142" ref="K21:K26">MAX(I21:J21)</f>
        <v>5.2</v>
      </c>
      <c r="L21" s="382">
        <f aca="true" t="shared" si="143" ref="L21:L26">IF(I21&gt;=5,I21,IF(J21&gt;=5,I21&amp;"/"&amp;J21,I21&amp;"/"&amp;J21))</f>
        <v>5.2</v>
      </c>
      <c r="M21" s="382">
        <v>5</v>
      </c>
      <c r="N21" s="383">
        <v>10</v>
      </c>
      <c r="O21" s="383"/>
      <c r="P21" s="384">
        <f t="shared" si="5"/>
        <v>10</v>
      </c>
      <c r="Q21" s="382">
        <f t="shared" si="6"/>
        <v>7.5</v>
      </c>
      <c r="R21" s="382" t="str">
        <f t="shared" si="7"/>
        <v>-</v>
      </c>
      <c r="S21" s="385">
        <f aca="true" t="shared" si="144" ref="S21:S31">MAX(Q21:R21)</f>
        <v>7.5</v>
      </c>
      <c r="T21" s="382">
        <f aca="true" t="shared" si="145" ref="T21:T31">IF(Q21&gt;=5,Q21,IF(R21&gt;=5,Q21&amp;"/"&amp;R21,Q21&amp;"/"&amp;R21))</f>
        <v>7.5</v>
      </c>
      <c r="U21" s="382">
        <v>7.7</v>
      </c>
      <c r="V21" s="383">
        <v>5</v>
      </c>
      <c r="W21" s="383"/>
      <c r="X21" s="384">
        <f t="shared" si="10"/>
        <v>5</v>
      </c>
      <c r="Y21" s="382">
        <f t="shared" si="11"/>
        <v>6.4</v>
      </c>
      <c r="Z21" s="382" t="str">
        <f t="shared" si="12"/>
        <v>-</v>
      </c>
      <c r="AA21" s="385">
        <f t="shared" si="13"/>
        <v>6.4</v>
      </c>
      <c r="AB21" s="382">
        <f t="shared" si="14"/>
        <v>6.4</v>
      </c>
      <c r="AC21" s="382">
        <v>7.7</v>
      </c>
      <c r="AD21" s="383">
        <v>7</v>
      </c>
      <c r="AE21" s="383"/>
      <c r="AF21" s="384">
        <f t="shared" si="137"/>
        <v>7</v>
      </c>
      <c r="AG21" s="382">
        <f t="shared" si="138"/>
        <v>7.4</v>
      </c>
      <c r="AH21" s="382" t="str">
        <f t="shared" si="139"/>
        <v>-</v>
      </c>
      <c r="AI21" s="385">
        <f t="shared" si="140"/>
        <v>7.4</v>
      </c>
      <c r="AJ21" s="382">
        <f t="shared" si="141"/>
        <v>7.4</v>
      </c>
      <c r="AK21" s="382">
        <v>6</v>
      </c>
      <c r="AL21" s="383">
        <v>3</v>
      </c>
      <c r="AM21" s="383">
        <v>7</v>
      </c>
      <c r="AN21" s="384" t="str">
        <f t="shared" si="15"/>
        <v>3/7</v>
      </c>
      <c r="AO21" s="382">
        <f t="shared" si="16"/>
        <v>4.5</v>
      </c>
      <c r="AP21" s="382">
        <f t="shared" si="17"/>
        <v>6.5</v>
      </c>
      <c r="AQ21" s="385">
        <f t="shared" si="18"/>
        <v>6.5</v>
      </c>
      <c r="AR21" s="382" t="str">
        <f t="shared" si="19"/>
        <v>4.5/6.5</v>
      </c>
      <c r="AS21" s="382">
        <v>6</v>
      </c>
      <c r="AT21" s="383">
        <v>3</v>
      </c>
      <c r="AU21" s="383">
        <v>4</v>
      </c>
      <c r="AV21" s="384" t="str">
        <f t="shared" si="20"/>
        <v>3/4</v>
      </c>
      <c r="AW21" s="382">
        <f t="shared" si="21"/>
        <v>4.5</v>
      </c>
      <c r="AX21" s="382">
        <f t="shared" si="22"/>
        <v>5</v>
      </c>
      <c r="AY21" s="385">
        <f>MAX(AW21:AX21)</f>
        <v>5</v>
      </c>
      <c r="AZ21" s="382" t="str">
        <f t="shared" si="23"/>
        <v>4.5/5</v>
      </c>
      <c r="BA21" s="386">
        <v>6</v>
      </c>
      <c r="BB21" s="387">
        <f t="shared" si="24"/>
        <v>6.2</v>
      </c>
      <c r="BC21" s="388" t="str">
        <f t="shared" si="25"/>
        <v>TBK</v>
      </c>
      <c r="BD21" s="382">
        <v>6.1</v>
      </c>
      <c r="BE21" s="383">
        <v>6</v>
      </c>
      <c r="BF21" s="383"/>
      <c r="BG21" s="384">
        <f t="shared" si="26"/>
        <v>6</v>
      </c>
      <c r="BH21" s="382">
        <f t="shared" si="27"/>
        <v>6.1</v>
      </c>
      <c r="BI21" s="382" t="str">
        <f t="shared" si="28"/>
        <v>-</v>
      </c>
      <c r="BJ21" s="398">
        <f t="shared" si="29"/>
        <v>6.1</v>
      </c>
      <c r="BK21" s="389">
        <f t="shared" si="30"/>
        <v>6.1</v>
      </c>
      <c r="BL21" s="382">
        <v>8.7</v>
      </c>
      <c r="BM21" s="386">
        <v>7</v>
      </c>
      <c r="BN21" s="386"/>
      <c r="BO21" s="384">
        <f aca="true" t="shared" si="146" ref="BO21:BO29">IF(ISBLANK(BN21),BM21,BM21&amp;"/"&amp;BN21)</f>
        <v>7</v>
      </c>
      <c r="BP21" s="382">
        <f t="shared" si="32"/>
        <v>7.9</v>
      </c>
      <c r="BQ21" s="382" t="str">
        <f t="shared" si="33"/>
        <v>-</v>
      </c>
      <c r="BR21" s="398">
        <f t="shared" si="34"/>
        <v>7.9</v>
      </c>
      <c r="BS21" s="389">
        <f t="shared" si="35"/>
        <v>7.9</v>
      </c>
      <c r="BT21" s="382"/>
      <c r="BU21" s="382"/>
      <c r="BV21" s="398"/>
      <c r="BW21" s="389"/>
      <c r="BX21" s="382">
        <v>5</v>
      </c>
      <c r="BY21" s="383">
        <v>6</v>
      </c>
      <c r="BZ21" s="383"/>
      <c r="CA21" s="384">
        <f t="shared" si="36"/>
        <v>6</v>
      </c>
      <c r="CB21" s="382">
        <f t="shared" si="37"/>
        <v>5.5</v>
      </c>
      <c r="CC21" s="382" t="str">
        <f t="shared" si="38"/>
        <v>-</v>
      </c>
      <c r="CD21" s="398">
        <f t="shared" si="39"/>
        <v>5.5</v>
      </c>
      <c r="CE21" s="389">
        <f t="shared" si="40"/>
        <v>5.5</v>
      </c>
      <c r="CF21" s="382">
        <v>6</v>
      </c>
      <c r="CG21" s="383">
        <v>5</v>
      </c>
      <c r="CH21" s="383"/>
      <c r="CI21" s="384">
        <f t="shared" si="41"/>
        <v>5</v>
      </c>
      <c r="CJ21" s="382">
        <f t="shared" si="42"/>
        <v>5.5</v>
      </c>
      <c r="CK21" s="382" t="str">
        <f t="shared" si="43"/>
        <v>-</v>
      </c>
      <c r="CL21" s="398">
        <f t="shared" si="44"/>
        <v>5.5</v>
      </c>
      <c r="CM21" s="389">
        <f t="shared" si="45"/>
        <v>5.5</v>
      </c>
      <c r="CN21" s="382">
        <v>6.4</v>
      </c>
      <c r="CO21" s="383">
        <v>5</v>
      </c>
      <c r="CP21" s="383"/>
      <c r="CQ21" s="384">
        <f t="shared" si="46"/>
        <v>5</v>
      </c>
      <c r="CR21" s="382">
        <f t="shared" si="47"/>
        <v>5.7</v>
      </c>
      <c r="CS21" s="382" t="str">
        <f t="shared" si="48"/>
        <v>-</v>
      </c>
      <c r="CT21" s="398">
        <f t="shared" si="49"/>
        <v>5.7</v>
      </c>
      <c r="CU21" s="389">
        <f t="shared" si="50"/>
        <v>5.7</v>
      </c>
      <c r="CV21" s="382">
        <v>6.6</v>
      </c>
      <c r="CW21" s="383">
        <v>6</v>
      </c>
      <c r="CX21" s="383"/>
      <c r="CY21" s="384">
        <f t="shared" si="51"/>
        <v>6</v>
      </c>
      <c r="CZ21" s="382">
        <f t="shared" si="52"/>
        <v>6.3</v>
      </c>
      <c r="DA21" s="382" t="str">
        <f t="shared" si="53"/>
        <v>-</v>
      </c>
      <c r="DB21" s="398">
        <f t="shared" si="54"/>
        <v>6.3</v>
      </c>
      <c r="DC21" s="389">
        <f t="shared" si="55"/>
        <v>6.3</v>
      </c>
      <c r="DD21" s="382">
        <v>6</v>
      </c>
      <c r="DE21" s="383">
        <v>4</v>
      </c>
      <c r="DF21" s="383"/>
      <c r="DG21" s="384">
        <f t="shared" si="56"/>
        <v>4</v>
      </c>
      <c r="DH21" s="382">
        <f t="shared" si="57"/>
        <v>5</v>
      </c>
      <c r="DI21" s="382" t="str">
        <f t="shared" si="58"/>
        <v>-</v>
      </c>
      <c r="DJ21" s="398">
        <f t="shared" si="59"/>
        <v>5</v>
      </c>
      <c r="DK21" s="389">
        <f t="shared" si="60"/>
        <v>5</v>
      </c>
      <c r="DL21" s="382">
        <v>6.8</v>
      </c>
      <c r="DM21" s="383">
        <v>7</v>
      </c>
      <c r="DN21" s="383"/>
      <c r="DO21" s="384">
        <f aca="true" t="shared" si="147" ref="DO21:DO29">IF(ISBLANK(DN21),DM21,DM21&amp;"/"&amp;DN21)</f>
        <v>7</v>
      </c>
      <c r="DP21" s="382">
        <f t="shared" si="62"/>
        <v>6.9</v>
      </c>
      <c r="DQ21" s="382" t="str">
        <f t="shared" si="63"/>
        <v>-</v>
      </c>
      <c r="DR21" s="398">
        <f t="shared" si="64"/>
        <v>6.9</v>
      </c>
      <c r="DS21" s="389">
        <f t="shared" si="65"/>
        <v>6.9</v>
      </c>
      <c r="DT21" s="391" t="s">
        <v>337</v>
      </c>
      <c r="DU21" s="392">
        <v>6</v>
      </c>
      <c r="DV21" s="392">
        <v>8</v>
      </c>
      <c r="DW21" s="398">
        <v>6.6</v>
      </c>
      <c r="DX21" s="383">
        <v>6</v>
      </c>
      <c r="DY21" s="387">
        <f t="shared" si="67"/>
        <v>6.1</v>
      </c>
      <c r="DZ21" s="388" t="str">
        <f aca="true" t="shared" si="148" ref="DZ21:DZ31">IF(DY21&lt;4,"Kém",IF(DY21&lt;5,"Yếu",IF(DY21&lt;6,"TB",IF(DY21&lt;7,"TBK",IF(DY21&lt;8,"Khá",IF(DY21&lt;9,"Giỏi","XS"))))))</f>
        <v>TBK</v>
      </c>
      <c r="EA21" s="387">
        <f aca="true" t="shared" si="149" ref="EA21:EA29">ROUND((BB21*$BB$3+DY21*$DY$3)/$EA$3,1)</f>
        <v>6.1</v>
      </c>
      <c r="EB21" s="388" t="str">
        <f aca="true" t="shared" si="150" ref="EB21:EB31">IF(EA21&lt;4,"Kém",IF(EA21&lt;5,"Yếu",IF(EA21&lt;6,"TB",IF(EA21&lt;7,"TBK",IF(EA21&lt;8,"Khá",IF(EA21&lt;9,"Giỏi","XS"))))))</f>
        <v>TBK</v>
      </c>
      <c r="EC21" s="433">
        <v>6</v>
      </c>
      <c r="ED21" s="383">
        <v>5</v>
      </c>
      <c r="EE21" s="383"/>
      <c r="EF21" s="384">
        <f t="shared" si="71"/>
        <v>5</v>
      </c>
      <c r="EG21" s="382">
        <f t="shared" si="72"/>
        <v>5.5</v>
      </c>
      <c r="EH21" s="382" t="str">
        <f t="shared" si="73"/>
        <v>-</v>
      </c>
      <c r="EI21" s="378">
        <f t="shared" si="74"/>
        <v>5.5</v>
      </c>
      <c r="EJ21" s="389">
        <f t="shared" si="75"/>
        <v>5.5</v>
      </c>
      <c r="EK21" s="433">
        <v>3.75</v>
      </c>
      <c r="EL21" s="383">
        <v>4</v>
      </c>
      <c r="EM21" s="383">
        <v>5</v>
      </c>
      <c r="EN21" s="384" t="str">
        <f t="shared" si="76"/>
        <v>4/5</v>
      </c>
      <c r="EO21" s="382">
        <f t="shared" si="77"/>
        <v>3.9</v>
      </c>
      <c r="EP21" s="382">
        <f t="shared" si="78"/>
        <v>4.4</v>
      </c>
      <c r="EQ21" s="378">
        <v>8</v>
      </c>
      <c r="ER21" s="521" t="s">
        <v>483</v>
      </c>
      <c r="ES21" s="433">
        <v>7.5</v>
      </c>
      <c r="ET21" s="383">
        <v>1</v>
      </c>
      <c r="EU21" s="383">
        <v>7</v>
      </c>
      <c r="EV21" s="384" t="str">
        <f t="shared" si="81"/>
        <v>1/7</v>
      </c>
      <c r="EW21" s="382">
        <f t="shared" si="82"/>
        <v>4.3</v>
      </c>
      <c r="EX21" s="382">
        <f t="shared" si="83"/>
        <v>7.3</v>
      </c>
      <c r="EY21" s="378">
        <f t="shared" si="84"/>
        <v>7.3</v>
      </c>
      <c r="EZ21" s="389" t="str">
        <f t="shared" si="85"/>
        <v>4.3/7.3</v>
      </c>
      <c r="FA21" s="433">
        <v>7</v>
      </c>
      <c r="FB21" s="383">
        <v>4</v>
      </c>
      <c r="FC21" s="383"/>
      <c r="FD21" s="384">
        <f t="shared" si="86"/>
        <v>4</v>
      </c>
      <c r="FE21" s="382">
        <f t="shared" si="87"/>
        <v>5.5</v>
      </c>
      <c r="FF21" s="382" t="str">
        <f t="shared" si="88"/>
        <v>-</v>
      </c>
      <c r="FG21" s="378">
        <f t="shared" si="89"/>
        <v>5.5</v>
      </c>
      <c r="FH21" s="389">
        <f t="shared" si="90"/>
        <v>5.5</v>
      </c>
      <c r="FI21" s="433">
        <v>6.33</v>
      </c>
      <c r="FJ21" s="383">
        <v>4</v>
      </c>
      <c r="FK21" s="383"/>
      <c r="FL21" s="384">
        <f t="shared" si="91"/>
        <v>4</v>
      </c>
      <c r="FM21" s="382">
        <f t="shared" si="92"/>
        <v>5.2</v>
      </c>
      <c r="FN21" s="382" t="str">
        <f t="shared" si="93"/>
        <v>-</v>
      </c>
      <c r="FO21" s="378">
        <f t="shared" si="94"/>
        <v>5.2</v>
      </c>
      <c r="FP21" s="389">
        <f t="shared" si="95"/>
        <v>5.2</v>
      </c>
      <c r="FQ21" s="433">
        <v>6</v>
      </c>
      <c r="FR21" s="383">
        <v>3</v>
      </c>
      <c r="FS21" s="383">
        <v>4</v>
      </c>
      <c r="FT21" s="384" t="str">
        <f t="shared" si="96"/>
        <v>3/4</v>
      </c>
      <c r="FU21" s="382">
        <f t="shared" si="97"/>
        <v>4.5</v>
      </c>
      <c r="FV21" s="382">
        <f t="shared" si="98"/>
        <v>5</v>
      </c>
      <c r="FW21" s="378">
        <f t="shared" si="99"/>
        <v>5</v>
      </c>
      <c r="FX21" s="389" t="str">
        <f t="shared" si="100"/>
        <v>4.5/5</v>
      </c>
      <c r="FY21" s="496">
        <v>5</v>
      </c>
      <c r="FZ21" s="496">
        <v>6</v>
      </c>
      <c r="GA21" s="501">
        <v>8</v>
      </c>
      <c r="GB21" s="500">
        <f t="shared" si="101"/>
        <v>6.5</v>
      </c>
      <c r="GC21" s="529" t="str">
        <f t="shared" si="102"/>
        <v>TBK</v>
      </c>
      <c r="GD21" s="433">
        <v>7.3</v>
      </c>
      <c r="GE21" s="383">
        <v>4</v>
      </c>
      <c r="GF21" s="383"/>
      <c r="GG21" s="384">
        <f t="shared" si="103"/>
        <v>4</v>
      </c>
      <c r="GH21" s="382">
        <f t="shared" si="104"/>
        <v>5.7</v>
      </c>
      <c r="GI21" s="382" t="str">
        <f t="shared" si="105"/>
        <v>-</v>
      </c>
      <c r="GJ21" s="378">
        <f t="shared" si="106"/>
        <v>5.7</v>
      </c>
      <c r="GK21" s="389">
        <f t="shared" si="107"/>
        <v>5.7</v>
      </c>
      <c r="GL21" s="433">
        <v>9</v>
      </c>
      <c r="GM21" s="383">
        <v>5</v>
      </c>
      <c r="GN21" s="383"/>
      <c r="GO21" s="384">
        <f t="shared" si="108"/>
        <v>5</v>
      </c>
      <c r="GP21" s="382">
        <f t="shared" si="109"/>
        <v>7</v>
      </c>
      <c r="GQ21" s="382" t="str">
        <f t="shared" si="110"/>
        <v>-</v>
      </c>
      <c r="GR21" s="378">
        <f t="shared" si="111"/>
        <v>7</v>
      </c>
      <c r="GS21" s="389">
        <f t="shared" si="112"/>
        <v>7</v>
      </c>
      <c r="GT21" s="433">
        <v>6</v>
      </c>
      <c r="GU21" s="383">
        <v>5</v>
      </c>
      <c r="GV21" s="383"/>
      <c r="GW21" s="384">
        <f t="shared" si="113"/>
        <v>5</v>
      </c>
      <c r="GX21" s="382">
        <f t="shared" si="114"/>
        <v>5.5</v>
      </c>
      <c r="GY21" s="382" t="str">
        <f t="shared" si="115"/>
        <v>-</v>
      </c>
      <c r="GZ21" s="378">
        <f t="shared" si="116"/>
        <v>5.5</v>
      </c>
      <c r="HA21" s="389">
        <f t="shared" si="117"/>
        <v>5.5</v>
      </c>
      <c r="HB21" s="433">
        <v>7</v>
      </c>
      <c r="HC21" s="383">
        <v>8</v>
      </c>
      <c r="HD21" s="383"/>
      <c r="HE21" s="384">
        <f t="shared" si="118"/>
        <v>8</v>
      </c>
      <c r="HF21" s="382">
        <f t="shared" si="119"/>
        <v>7.5</v>
      </c>
      <c r="HG21" s="382" t="str">
        <f t="shared" si="120"/>
        <v>-</v>
      </c>
      <c r="HH21" s="378">
        <f t="shared" si="121"/>
        <v>7.5</v>
      </c>
      <c r="HI21" s="389">
        <f t="shared" si="122"/>
        <v>7.5</v>
      </c>
      <c r="HJ21" s="433">
        <v>5.5</v>
      </c>
      <c r="HK21" s="383">
        <v>1</v>
      </c>
      <c r="HL21" s="383">
        <v>6</v>
      </c>
      <c r="HM21" s="384" t="str">
        <f t="shared" si="123"/>
        <v>1/6</v>
      </c>
      <c r="HN21" s="382">
        <f t="shared" si="124"/>
        <v>3.3</v>
      </c>
      <c r="HO21" s="382">
        <f t="shared" si="125"/>
        <v>5.8</v>
      </c>
      <c r="HP21" s="378">
        <f t="shared" si="126"/>
        <v>5.8</v>
      </c>
      <c r="HQ21" s="389" t="str">
        <f t="shared" si="127"/>
        <v>3.3/5.8</v>
      </c>
      <c r="HR21" s="526">
        <v>7</v>
      </c>
      <c r="HS21" s="503">
        <v>6</v>
      </c>
      <c r="HT21" s="503">
        <v>8</v>
      </c>
      <c r="HU21" s="541">
        <v>7.4</v>
      </c>
      <c r="HV21" s="498">
        <f t="shared" si="128"/>
        <v>6.7</v>
      </c>
      <c r="HW21" s="499" t="str">
        <f t="shared" si="129"/>
        <v>TBK</v>
      </c>
      <c r="HX21" s="500">
        <f t="shared" si="130"/>
        <v>6.6</v>
      </c>
      <c r="HY21" s="497" t="str">
        <f t="shared" si="131"/>
        <v>TBK</v>
      </c>
      <c r="HZ21" s="387">
        <f t="shared" si="132"/>
        <v>6.3</v>
      </c>
      <c r="IA21" s="594" t="str">
        <f t="shared" si="133"/>
        <v>TBK</v>
      </c>
      <c r="IB21" s="496">
        <v>7.5</v>
      </c>
      <c r="IC21" s="496">
        <v>6.5</v>
      </c>
      <c r="ID21" s="597">
        <v>4.5</v>
      </c>
      <c r="IE21" s="501">
        <f>ROUND(SUM(IB21:ID21)/3,1)</f>
        <v>6.2</v>
      </c>
      <c r="IF21" s="387">
        <f t="shared" si="134"/>
        <v>6.3</v>
      </c>
      <c r="IG21" s="601" t="str">
        <f t="shared" si="135"/>
        <v>TBK</v>
      </c>
      <c r="IH21" s="601"/>
    </row>
    <row r="22" spans="1:242" s="17" customFormat="1" ht="27" customHeight="1">
      <c r="A22" s="15">
        <f t="shared" si="136"/>
        <v>18</v>
      </c>
      <c r="B22" s="406" t="s">
        <v>311</v>
      </c>
      <c r="C22" s="157" t="s">
        <v>312</v>
      </c>
      <c r="D22" s="158" t="s">
        <v>313</v>
      </c>
      <c r="E22" s="38">
        <v>7.4</v>
      </c>
      <c r="F22" s="39">
        <v>9</v>
      </c>
      <c r="G22" s="39"/>
      <c r="H22" s="14">
        <f t="shared" si="0"/>
        <v>9</v>
      </c>
      <c r="I22" s="38">
        <f t="shared" si="1"/>
        <v>8.2</v>
      </c>
      <c r="J22" s="38" t="str">
        <f t="shared" si="2"/>
        <v>-</v>
      </c>
      <c r="K22" s="381">
        <f t="shared" si="142"/>
        <v>8.2</v>
      </c>
      <c r="L22" s="382">
        <f t="shared" si="143"/>
        <v>8.2</v>
      </c>
      <c r="M22" s="382">
        <v>6</v>
      </c>
      <c r="N22" s="383">
        <v>3</v>
      </c>
      <c r="O22" s="383">
        <v>5</v>
      </c>
      <c r="P22" s="384" t="str">
        <f t="shared" si="5"/>
        <v>3/5</v>
      </c>
      <c r="Q22" s="382">
        <f t="shared" si="6"/>
        <v>4.5</v>
      </c>
      <c r="R22" s="382">
        <f t="shared" si="7"/>
        <v>5.5</v>
      </c>
      <c r="S22" s="385">
        <f t="shared" si="144"/>
        <v>5.5</v>
      </c>
      <c r="T22" s="382" t="str">
        <f t="shared" si="145"/>
        <v>4.5/5.5</v>
      </c>
      <c r="U22" s="382">
        <v>6</v>
      </c>
      <c r="V22" s="383">
        <v>4</v>
      </c>
      <c r="W22" s="383"/>
      <c r="X22" s="384">
        <f t="shared" si="10"/>
        <v>4</v>
      </c>
      <c r="Y22" s="382">
        <f t="shared" si="11"/>
        <v>5</v>
      </c>
      <c r="Z22" s="382" t="str">
        <f t="shared" si="12"/>
        <v>-</v>
      </c>
      <c r="AA22" s="385">
        <f t="shared" si="13"/>
        <v>5</v>
      </c>
      <c r="AB22" s="382">
        <f t="shared" si="14"/>
        <v>5</v>
      </c>
      <c r="AC22" s="382">
        <v>8</v>
      </c>
      <c r="AD22" s="383">
        <v>7</v>
      </c>
      <c r="AE22" s="383"/>
      <c r="AF22" s="384">
        <f t="shared" si="137"/>
        <v>7</v>
      </c>
      <c r="AG22" s="382">
        <f t="shared" si="138"/>
        <v>7.5</v>
      </c>
      <c r="AH22" s="382" t="str">
        <f t="shared" si="139"/>
        <v>-</v>
      </c>
      <c r="AI22" s="385">
        <f t="shared" si="140"/>
        <v>7.5</v>
      </c>
      <c r="AJ22" s="382">
        <f t="shared" si="141"/>
        <v>7.5</v>
      </c>
      <c r="AK22" s="382">
        <v>6.5</v>
      </c>
      <c r="AL22" s="383">
        <v>8</v>
      </c>
      <c r="AM22" s="383"/>
      <c r="AN22" s="384">
        <f t="shared" si="15"/>
        <v>8</v>
      </c>
      <c r="AO22" s="382">
        <f t="shared" si="16"/>
        <v>7.3</v>
      </c>
      <c r="AP22" s="382" t="str">
        <f t="shared" si="17"/>
        <v>-</v>
      </c>
      <c r="AQ22" s="385">
        <f t="shared" si="18"/>
        <v>7.3</v>
      </c>
      <c r="AR22" s="382">
        <f t="shared" si="19"/>
        <v>7.3</v>
      </c>
      <c r="AS22" s="382">
        <v>8</v>
      </c>
      <c r="AT22" s="383">
        <v>5</v>
      </c>
      <c r="AU22" s="383"/>
      <c r="AV22" s="384">
        <f t="shared" si="20"/>
        <v>5</v>
      </c>
      <c r="AW22" s="382">
        <f t="shared" si="21"/>
        <v>6.5</v>
      </c>
      <c r="AX22" s="382" t="str">
        <f t="shared" si="22"/>
        <v>-</v>
      </c>
      <c r="AY22" s="385">
        <f>MAX(AW22:AX22)</f>
        <v>6.5</v>
      </c>
      <c r="AZ22" s="382">
        <f t="shared" si="23"/>
        <v>6.5</v>
      </c>
      <c r="BA22" s="386">
        <v>8</v>
      </c>
      <c r="BB22" s="387">
        <f t="shared" si="24"/>
        <v>6.8</v>
      </c>
      <c r="BC22" s="388" t="str">
        <f t="shared" si="25"/>
        <v>TBK</v>
      </c>
      <c r="BD22" s="382">
        <v>7</v>
      </c>
      <c r="BE22" s="383">
        <v>6</v>
      </c>
      <c r="BF22" s="383"/>
      <c r="BG22" s="384">
        <f t="shared" si="26"/>
        <v>6</v>
      </c>
      <c r="BH22" s="382">
        <f t="shared" si="27"/>
        <v>6.5</v>
      </c>
      <c r="BI22" s="382" t="str">
        <f t="shared" si="28"/>
        <v>-</v>
      </c>
      <c r="BJ22" s="398">
        <f t="shared" si="29"/>
        <v>6.5</v>
      </c>
      <c r="BK22" s="389">
        <f t="shared" si="30"/>
        <v>6.5</v>
      </c>
      <c r="BL22" s="382">
        <v>6.3</v>
      </c>
      <c r="BM22" s="386">
        <v>5</v>
      </c>
      <c r="BN22" s="386"/>
      <c r="BO22" s="384">
        <f t="shared" si="146"/>
        <v>5</v>
      </c>
      <c r="BP22" s="382">
        <f t="shared" si="32"/>
        <v>5.7</v>
      </c>
      <c r="BQ22" s="382" t="str">
        <f t="shared" si="33"/>
        <v>-</v>
      </c>
      <c r="BR22" s="398">
        <f t="shared" si="34"/>
        <v>5.7</v>
      </c>
      <c r="BS22" s="389">
        <f t="shared" si="35"/>
        <v>5.7</v>
      </c>
      <c r="BT22" s="382"/>
      <c r="BU22" s="382"/>
      <c r="BV22" s="398"/>
      <c r="BW22" s="389"/>
      <c r="BX22" s="382">
        <v>6</v>
      </c>
      <c r="BY22" s="383">
        <v>3</v>
      </c>
      <c r="BZ22" s="383">
        <v>6</v>
      </c>
      <c r="CA22" s="384" t="str">
        <f t="shared" si="36"/>
        <v>3/6</v>
      </c>
      <c r="CB22" s="382">
        <f t="shared" si="37"/>
        <v>4.5</v>
      </c>
      <c r="CC22" s="382">
        <f t="shared" si="38"/>
        <v>6</v>
      </c>
      <c r="CD22" s="398">
        <f t="shared" si="39"/>
        <v>6</v>
      </c>
      <c r="CE22" s="389" t="str">
        <f t="shared" si="40"/>
        <v>4.5/6</v>
      </c>
      <c r="CF22" s="382">
        <v>7</v>
      </c>
      <c r="CG22" s="383">
        <v>5</v>
      </c>
      <c r="CH22" s="383"/>
      <c r="CI22" s="384">
        <f t="shared" si="41"/>
        <v>5</v>
      </c>
      <c r="CJ22" s="382">
        <f t="shared" si="42"/>
        <v>6</v>
      </c>
      <c r="CK22" s="382" t="str">
        <f t="shared" si="43"/>
        <v>-</v>
      </c>
      <c r="CL22" s="398">
        <f t="shared" si="44"/>
        <v>6</v>
      </c>
      <c r="CM22" s="389">
        <f t="shared" si="45"/>
        <v>6</v>
      </c>
      <c r="CN22" s="382">
        <v>5.6</v>
      </c>
      <c r="CO22" s="383">
        <v>5</v>
      </c>
      <c r="CP22" s="383"/>
      <c r="CQ22" s="384">
        <f t="shared" si="46"/>
        <v>5</v>
      </c>
      <c r="CR22" s="382">
        <f t="shared" si="47"/>
        <v>5.3</v>
      </c>
      <c r="CS22" s="382" t="str">
        <f t="shared" si="48"/>
        <v>-</v>
      </c>
      <c r="CT22" s="398">
        <f t="shared" si="49"/>
        <v>5.3</v>
      </c>
      <c r="CU22" s="389">
        <f t="shared" si="50"/>
        <v>5.3</v>
      </c>
      <c r="CV22" s="382">
        <v>6.8</v>
      </c>
      <c r="CW22" s="383">
        <v>4</v>
      </c>
      <c r="CX22" s="383"/>
      <c r="CY22" s="384">
        <f t="shared" si="51"/>
        <v>4</v>
      </c>
      <c r="CZ22" s="382">
        <f t="shared" si="52"/>
        <v>5.4</v>
      </c>
      <c r="DA22" s="382" t="str">
        <f t="shared" si="53"/>
        <v>-</v>
      </c>
      <c r="DB22" s="398">
        <f t="shared" si="54"/>
        <v>5.4</v>
      </c>
      <c r="DC22" s="389">
        <f t="shared" si="55"/>
        <v>5.4</v>
      </c>
      <c r="DD22" s="382">
        <v>5</v>
      </c>
      <c r="DE22" s="383">
        <v>3</v>
      </c>
      <c r="DF22" s="383">
        <v>3</v>
      </c>
      <c r="DG22" s="384" t="str">
        <f t="shared" si="56"/>
        <v>3/3</v>
      </c>
      <c r="DH22" s="382">
        <f t="shared" si="57"/>
        <v>4</v>
      </c>
      <c r="DI22" s="382">
        <f t="shared" si="58"/>
        <v>4</v>
      </c>
      <c r="DJ22" s="398">
        <v>8</v>
      </c>
      <c r="DK22" s="521" t="s">
        <v>393</v>
      </c>
      <c r="DL22" s="382">
        <v>8</v>
      </c>
      <c r="DM22" s="383">
        <v>7</v>
      </c>
      <c r="DN22" s="383"/>
      <c r="DO22" s="384">
        <f t="shared" si="147"/>
        <v>7</v>
      </c>
      <c r="DP22" s="382">
        <f t="shared" si="62"/>
        <v>7.5</v>
      </c>
      <c r="DQ22" s="382" t="str">
        <f t="shared" si="63"/>
        <v>-</v>
      </c>
      <c r="DR22" s="398">
        <f t="shared" si="64"/>
        <v>7.5</v>
      </c>
      <c r="DS22" s="389">
        <f t="shared" si="65"/>
        <v>7.5</v>
      </c>
      <c r="DT22" s="391">
        <v>5</v>
      </c>
      <c r="DU22" s="392">
        <v>6</v>
      </c>
      <c r="DV22" s="392">
        <v>8</v>
      </c>
      <c r="DW22" s="398">
        <f>ROUND(SUM(DT22:DV22)/3,1)</f>
        <v>6.3</v>
      </c>
      <c r="DX22" s="383">
        <v>6</v>
      </c>
      <c r="DY22" s="387">
        <f t="shared" si="67"/>
        <v>6.1</v>
      </c>
      <c r="DZ22" s="388" t="str">
        <f t="shared" si="148"/>
        <v>TBK</v>
      </c>
      <c r="EA22" s="387">
        <f t="shared" si="149"/>
        <v>6.4</v>
      </c>
      <c r="EB22" s="388" t="str">
        <f t="shared" si="150"/>
        <v>TBK</v>
      </c>
      <c r="EC22" s="433">
        <v>6.5</v>
      </c>
      <c r="ED22" s="383">
        <v>7</v>
      </c>
      <c r="EE22" s="383"/>
      <c r="EF22" s="384">
        <f aca="true" t="shared" si="151" ref="EF22:EF56">IF(ISBLANK(EE22),ED22,ED22&amp;"/"&amp;EE22)</f>
        <v>7</v>
      </c>
      <c r="EG22" s="382">
        <f aca="true" t="shared" si="152" ref="EG22:EG56">ROUND((EC22+ED22)/2,1)</f>
        <v>6.8</v>
      </c>
      <c r="EH22" s="382" t="str">
        <f aca="true" t="shared" si="153" ref="EH22:EH56">IF(ISNUMBER(EE22),ROUND((EC22+EE22)/2,1),"-")</f>
        <v>-</v>
      </c>
      <c r="EI22" s="398">
        <f>MAX(EG22:EH22)</f>
        <v>6.8</v>
      </c>
      <c r="EJ22" s="389">
        <f aca="true" t="shared" si="154" ref="EJ22:EJ31">IF(EG22&gt;=5,EG22,IF(EH22&gt;=5,EG22&amp;"/"&amp;EH22,EG22&amp;"/"&amp;EH22))</f>
        <v>6.8</v>
      </c>
      <c r="EK22" s="433">
        <v>9.5</v>
      </c>
      <c r="EL22" s="383">
        <v>6</v>
      </c>
      <c r="EM22" s="383"/>
      <c r="EN22" s="384">
        <f aca="true" t="shared" si="155" ref="EN22:EN56">IF(ISBLANK(EM22),EL22,EL22&amp;"/"&amp;EM22)</f>
        <v>6</v>
      </c>
      <c r="EO22" s="382">
        <f aca="true" t="shared" si="156" ref="EO22:EO56">ROUND((EK22+EL22)/2,1)</f>
        <v>7.8</v>
      </c>
      <c r="EP22" s="382" t="str">
        <f aca="true" t="shared" si="157" ref="EP22:EP56">IF(ISNUMBER(EM22),ROUND((EK22+EM22)/2,1),"-")</f>
        <v>-</v>
      </c>
      <c r="EQ22" s="398">
        <f>MAX(EO22:EP22)</f>
        <v>7.8</v>
      </c>
      <c r="ER22" s="389">
        <f>IF(EO22&gt;=5,EO22,IF(EP22&gt;=5,EO22&amp;"/"&amp;EP22,EO22&amp;"/"&amp;EP22))</f>
        <v>7.8</v>
      </c>
      <c r="ES22" s="433">
        <v>8</v>
      </c>
      <c r="ET22" s="383">
        <v>5</v>
      </c>
      <c r="EU22" s="383"/>
      <c r="EV22" s="384">
        <f aca="true" t="shared" si="158" ref="EV22:EV29">IF(ISBLANK(EU22),ET22,ET22&amp;"/"&amp;EU22)</f>
        <v>5</v>
      </c>
      <c r="EW22" s="382">
        <f aca="true" t="shared" si="159" ref="EW22:EW56">ROUND((ES22+ET22)/2,1)</f>
        <v>6.5</v>
      </c>
      <c r="EX22" s="382" t="str">
        <f aca="true" t="shared" si="160" ref="EX22:EX56">IF(ISNUMBER(EU22),ROUND((ES22+EU22)/2,1),"-")</f>
        <v>-</v>
      </c>
      <c r="EY22" s="398">
        <f>MAX(EW22:EX22)</f>
        <v>6.5</v>
      </c>
      <c r="EZ22" s="389">
        <f aca="true" t="shared" si="161" ref="EZ22:EZ48">IF(EW22&gt;=5,EW22,IF(EX22&gt;=5,EW22&amp;"/"&amp;EX22,EW22&amp;"/"&amp;EX22))</f>
        <v>6.5</v>
      </c>
      <c r="FA22" s="433">
        <v>6.5</v>
      </c>
      <c r="FB22" s="383">
        <v>1</v>
      </c>
      <c r="FC22" s="383">
        <v>4</v>
      </c>
      <c r="FD22" s="384" t="str">
        <f aca="true" t="shared" si="162" ref="FD22:FD56">IF(ISBLANK(FC22),FB22,FB22&amp;"/"&amp;FC22)</f>
        <v>1/4</v>
      </c>
      <c r="FE22" s="382">
        <f aca="true" t="shared" si="163" ref="FE22:FE56">ROUND((FA22+FB22)/2,1)</f>
        <v>3.8</v>
      </c>
      <c r="FF22" s="382">
        <f aca="true" t="shared" si="164" ref="FF22:FF56">IF(ISNUMBER(FC22),ROUND((FA22+FC22)/2,1),"-")</f>
        <v>5.3</v>
      </c>
      <c r="FG22" s="398">
        <f>MAX(FE22:FF22)</f>
        <v>5.3</v>
      </c>
      <c r="FH22" s="389" t="str">
        <f>IF(FE22&gt;=5,FE22,IF(FF22&gt;=5,FE22&amp;"/"&amp;FF22,FE22&amp;"/"&amp;FF22))</f>
        <v>3.8/5.3</v>
      </c>
      <c r="FI22" s="433">
        <v>6</v>
      </c>
      <c r="FJ22" s="383">
        <v>7</v>
      </c>
      <c r="FK22" s="383"/>
      <c r="FL22" s="384">
        <f aca="true" t="shared" si="165" ref="FL22:FL56">IF(ISBLANK(FK22),FJ22,FJ22&amp;"/"&amp;FK22)</f>
        <v>7</v>
      </c>
      <c r="FM22" s="382">
        <f aca="true" t="shared" si="166" ref="FM22:FM56">ROUND((FI22+FJ22)/2,1)</f>
        <v>6.5</v>
      </c>
      <c r="FN22" s="382" t="str">
        <f aca="true" t="shared" si="167" ref="FN22:FN56">IF(ISNUMBER(FK22),ROUND((FI22+FK22)/2,1),"-")</f>
        <v>-</v>
      </c>
      <c r="FO22" s="398">
        <f>MAX(FM22:FN22)</f>
        <v>6.5</v>
      </c>
      <c r="FP22" s="389">
        <f aca="true" t="shared" si="168" ref="FP22:FP31">IF(FM22&gt;=5,FM22,IF(FN22&gt;=5,FM22&amp;"/"&amp;FN22,FM22&amp;"/"&amp;FN22))</f>
        <v>6.5</v>
      </c>
      <c r="FQ22" s="433">
        <v>4.5</v>
      </c>
      <c r="FR22" s="383">
        <v>2</v>
      </c>
      <c r="FS22" s="383">
        <v>6</v>
      </c>
      <c r="FT22" s="384" t="str">
        <f aca="true" t="shared" si="169" ref="FT22:FT28">IF(ISBLANK(FS22),FR22,FR22&amp;"/"&amp;FS22)</f>
        <v>2/6</v>
      </c>
      <c r="FU22" s="382">
        <f aca="true" t="shared" si="170" ref="FU22:FU56">ROUND((FQ22+FR22)/2,1)</f>
        <v>3.3</v>
      </c>
      <c r="FV22" s="382">
        <f aca="true" t="shared" si="171" ref="FV22:FV56">IF(ISNUMBER(FS22),ROUND((FQ22+FS22)/2,1),"-")</f>
        <v>5.3</v>
      </c>
      <c r="FW22" s="398">
        <f>MAX(FU22:FV22)</f>
        <v>5.3</v>
      </c>
      <c r="FX22" s="389" t="str">
        <f aca="true" t="shared" si="172" ref="FX22:FX34">IF(FU22&gt;=5,FU22,IF(FV22&gt;=5,FU22&amp;"/"&amp;FV22,FU22&amp;"/"&amp;FV22))</f>
        <v>3.3/5.3</v>
      </c>
      <c r="FY22" s="496">
        <v>5</v>
      </c>
      <c r="FZ22" s="496">
        <v>7</v>
      </c>
      <c r="GA22" s="501">
        <v>7</v>
      </c>
      <c r="GB22" s="387">
        <f aca="true" t="shared" si="173" ref="GB22:GB56">ROUND((EI22*$EI$3+EQ22*$EQ$3+EY22*$EY$3+FG22*$FG$3+FO22*$FO$3+FW22*$FW$3+FY22*$FY$3+FZ22*$FZ$3+GA22*$GA$3)/$GB$3,1)</f>
        <v>6.6</v>
      </c>
      <c r="GC22" s="533" t="str">
        <f t="shared" si="102"/>
        <v>TBK</v>
      </c>
      <c r="GD22" s="433">
        <v>5.6</v>
      </c>
      <c r="GE22" s="383">
        <v>3</v>
      </c>
      <c r="GF22" s="383">
        <v>6</v>
      </c>
      <c r="GG22" s="384" t="str">
        <f aca="true" t="shared" si="174" ref="GG22:GG29">IF(ISBLANK(GF22),GE22,GE22&amp;"/"&amp;GF22)</f>
        <v>3/6</v>
      </c>
      <c r="GH22" s="382">
        <f aca="true" t="shared" si="175" ref="GH22:GH56">ROUND((GD22+GE22)/2,1)</f>
        <v>4.3</v>
      </c>
      <c r="GI22" s="382">
        <f aca="true" t="shared" si="176" ref="GI22:GI56">IF(ISNUMBER(GF22),ROUND((GD22+GF22)/2,1),"-")</f>
        <v>5.8</v>
      </c>
      <c r="GJ22" s="398">
        <f>MAX(GH22:GI22)</f>
        <v>5.8</v>
      </c>
      <c r="GK22" s="389" t="str">
        <f aca="true" t="shared" si="177" ref="GK22:GK56">IF(GH22&gt;=5,GH22,IF(GI22&gt;=5,GH22&amp;"/"&amp;GI22,GH22&amp;"/"&amp;GI22))</f>
        <v>4.3/5.8</v>
      </c>
      <c r="GL22" s="433">
        <v>7</v>
      </c>
      <c r="GM22" s="383">
        <v>7</v>
      </c>
      <c r="GN22" s="383"/>
      <c r="GO22" s="384">
        <f aca="true" t="shared" si="178" ref="GO22:GO56">IF(ISBLANK(GN22),GM22,GM22&amp;"/"&amp;GN22)</f>
        <v>7</v>
      </c>
      <c r="GP22" s="382">
        <f aca="true" t="shared" si="179" ref="GP22:GP56">ROUND((GL22+GM22)/2,1)</f>
        <v>7</v>
      </c>
      <c r="GQ22" s="382" t="str">
        <f aca="true" t="shared" si="180" ref="GQ22:GQ56">IF(ISNUMBER(GN22),ROUND((GL22+GN22)/2,1),"-")</f>
        <v>-</v>
      </c>
      <c r="GR22" s="398">
        <f>MAX(GP22:GQ22)</f>
        <v>7</v>
      </c>
      <c r="GS22" s="389">
        <f aca="true" t="shared" si="181" ref="GS22:GS49">IF(GP22&gt;=5,GP22,IF(GQ22&gt;=5,GP22&amp;"/"&amp;GQ22,GP22&amp;"/"&amp;GQ22))</f>
        <v>7</v>
      </c>
      <c r="GT22" s="433">
        <v>7</v>
      </c>
      <c r="GU22" s="383">
        <v>7</v>
      </c>
      <c r="GV22" s="383"/>
      <c r="GW22" s="384">
        <f aca="true" t="shared" si="182" ref="GW22:GW29">IF(ISBLANK(GV22),GU22,GU22&amp;"/"&amp;GV22)</f>
        <v>7</v>
      </c>
      <c r="GX22" s="382">
        <f aca="true" t="shared" si="183" ref="GX22:GX56">ROUND((GT22+GU22)/2,1)</f>
        <v>7</v>
      </c>
      <c r="GY22" s="382" t="str">
        <f aca="true" t="shared" si="184" ref="GY22:GY56">IF(ISNUMBER(GV22),ROUND((GT22+GV22)/2,1),"-")</f>
        <v>-</v>
      </c>
      <c r="GZ22" s="398">
        <f>MAX(GX22:GY22)</f>
        <v>7</v>
      </c>
      <c r="HA22" s="389">
        <f aca="true" t="shared" si="185" ref="HA22:HA56">IF(GX22&gt;=5,GX22,IF(GY22&gt;=5,GX22&amp;"/"&amp;GY22,GX22&amp;"/"&amp;GY22))</f>
        <v>7</v>
      </c>
      <c r="HB22" s="433">
        <v>8</v>
      </c>
      <c r="HC22" s="383">
        <v>5</v>
      </c>
      <c r="HD22" s="383"/>
      <c r="HE22" s="384">
        <f aca="true" t="shared" si="186" ref="HE22:HE29">IF(ISBLANK(HD22),HC22,HC22&amp;"/"&amp;HD22)</f>
        <v>5</v>
      </c>
      <c r="HF22" s="382">
        <f aca="true" t="shared" si="187" ref="HF22:HF56">ROUND((HB22+HC22)/2,1)</f>
        <v>6.5</v>
      </c>
      <c r="HG22" s="382" t="str">
        <f aca="true" t="shared" si="188" ref="HG22:HG56">IF(ISNUMBER(HD22),ROUND((HB22+HD22)/2,1),"-")</f>
        <v>-</v>
      </c>
      <c r="HH22" s="398">
        <f>MAX(HF22:HG22)</f>
        <v>6.5</v>
      </c>
      <c r="HI22" s="389">
        <f aca="true" t="shared" si="189" ref="HI22:HI56">IF(HF22&gt;=5,HF22,IF(HG22&gt;=5,HF22&amp;"/"&amp;HG22,HF22&amp;"/"&amp;HG22))</f>
        <v>6.5</v>
      </c>
      <c r="HJ22" s="433">
        <v>6.5</v>
      </c>
      <c r="HK22" s="383">
        <v>5</v>
      </c>
      <c r="HL22" s="383"/>
      <c r="HM22" s="384">
        <f aca="true" t="shared" si="190" ref="HM22:HM29">IF(ISBLANK(HL22),HK22,HK22&amp;"/"&amp;HL22)</f>
        <v>5</v>
      </c>
      <c r="HN22" s="382">
        <f aca="true" t="shared" si="191" ref="HN22:HN56">ROUND((HJ22+HK22)/2,1)</f>
        <v>5.8</v>
      </c>
      <c r="HO22" s="382" t="str">
        <f aca="true" t="shared" si="192" ref="HO22:HO56">IF(ISNUMBER(HL22),ROUND((HJ22+HL22)/2,1),"-")</f>
        <v>-</v>
      </c>
      <c r="HP22" s="398">
        <f>MAX(HN22:HO22)</f>
        <v>5.8</v>
      </c>
      <c r="HQ22" s="389">
        <f aca="true" t="shared" si="193" ref="HQ22:HQ56">IF(HN22&gt;=5,HN22,IF(HO22&gt;=5,HN22&amp;"/"&amp;HO22,HN22&amp;"/"&amp;HO22))</f>
        <v>5.8</v>
      </c>
      <c r="HR22" s="526">
        <v>6</v>
      </c>
      <c r="HS22" s="503">
        <v>7</v>
      </c>
      <c r="HT22" s="503">
        <v>8</v>
      </c>
      <c r="HU22" s="541">
        <v>7.4</v>
      </c>
      <c r="HV22" s="505">
        <f aca="true" t="shared" si="194" ref="HV22:HV56">ROUND((GR22*$GR$3+GJ22*$GJ$3+GZ22*$GZ$3+HH22*$HH$3+HP22*$HP$3+HR22*$HR$3+HS22*$HS$3+HT22*$HT$3+HU22*$HU$3)/$HV$3,1)</f>
        <v>6.8</v>
      </c>
      <c r="HW22" s="506" t="str">
        <f t="shared" si="129"/>
        <v>TBK</v>
      </c>
      <c r="HX22" s="387">
        <f aca="true" t="shared" si="195" ref="HX22:HX56">ROUND((HV22*$HV$3+GB22*$GB$3)/$HX$3,1)</f>
        <v>6.7</v>
      </c>
      <c r="HY22" s="504" t="str">
        <f t="shared" si="131"/>
        <v>TBK</v>
      </c>
      <c r="HZ22" s="387">
        <f t="shared" si="132"/>
        <v>6.5</v>
      </c>
      <c r="IA22" s="595" t="str">
        <f t="shared" si="133"/>
        <v>TBK</v>
      </c>
      <c r="IB22" s="496">
        <v>5.5</v>
      </c>
      <c r="IC22" s="496">
        <v>7.5</v>
      </c>
      <c r="ID22" s="496">
        <v>6.5</v>
      </c>
      <c r="IE22" s="501">
        <f>ROUND(SUM(IB22:ID22)/3,1)</f>
        <v>6.5</v>
      </c>
      <c r="IF22" s="387">
        <f aca="true" t="shared" si="196" ref="IF22:IF56">ROUND((HZ22+IE22)/2,1)</f>
        <v>6.5</v>
      </c>
      <c r="IG22" s="607" t="str">
        <f t="shared" si="135"/>
        <v>TBK</v>
      </c>
      <c r="IH22" s="601"/>
    </row>
    <row r="23" spans="1:242" s="17" customFormat="1" ht="27" customHeight="1">
      <c r="A23" s="667">
        <f t="shared" si="136"/>
        <v>19</v>
      </c>
      <c r="B23" s="256" t="s">
        <v>105</v>
      </c>
      <c r="C23" s="257" t="s">
        <v>164</v>
      </c>
      <c r="D23" s="258" t="s">
        <v>195</v>
      </c>
      <c r="E23" s="668">
        <v>4.8</v>
      </c>
      <c r="F23" s="669">
        <v>6</v>
      </c>
      <c r="G23" s="669"/>
      <c r="H23" s="670">
        <f>IF(ISBLANK(G23),F23,F23&amp;"/"&amp;G23)</f>
        <v>6</v>
      </c>
      <c r="I23" s="668">
        <f>ROUND((E23+F23)/2,1)</f>
        <v>5.4</v>
      </c>
      <c r="J23" s="668" t="str">
        <f>IF(ISNUMBER(G23),ROUND((E23+G23)/2,1),"-")</f>
        <v>-</v>
      </c>
      <c r="K23" s="671">
        <f t="shared" si="142"/>
        <v>5.4</v>
      </c>
      <c r="L23" s="668">
        <f t="shared" si="143"/>
        <v>5.4</v>
      </c>
      <c r="M23" s="668">
        <v>7</v>
      </c>
      <c r="N23" s="669">
        <v>0</v>
      </c>
      <c r="O23" s="669">
        <v>6</v>
      </c>
      <c r="P23" s="670" t="str">
        <f>IF(ISBLANK(O23),N23,N23&amp;"/"&amp;O23)</f>
        <v>0/6</v>
      </c>
      <c r="Q23" s="668">
        <f>ROUND((M23+N23)/2,1)</f>
        <v>3.5</v>
      </c>
      <c r="R23" s="668">
        <f>IF(ISNUMBER(O23),ROUND((M23+O23)/2,1),"-")</f>
        <v>6.5</v>
      </c>
      <c r="S23" s="671">
        <f>MAX(Q23:R23)</f>
        <v>6.5</v>
      </c>
      <c r="T23" s="668" t="str">
        <f>IF(Q23&gt;=5,Q23,IF(R23&gt;=5,Q23&amp;"/"&amp;R23,Q23&amp;"/"&amp;R23))</f>
        <v>3.5/6.5</v>
      </c>
      <c r="U23" s="668">
        <v>6</v>
      </c>
      <c r="V23" s="669">
        <v>2</v>
      </c>
      <c r="W23" s="669">
        <v>7</v>
      </c>
      <c r="X23" s="670" t="str">
        <f>IF(ISBLANK(W23),V23,V23&amp;"/"&amp;W23)</f>
        <v>2/7</v>
      </c>
      <c r="Y23" s="668">
        <f>ROUND((U23+V23)/2,1)</f>
        <v>4</v>
      </c>
      <c r="Z23" s="668">
        <f>IF(ISNUMBER(W23),ROUND((U23+W23)/2,1),"-")</f>
        <v>6.5</v>
      </c>
      <c r="AA23" s="671">
        <f>MAX(Y23:Z23)</f>
        <v>6.5</v>
      </c>
      <c r="AB23" s="668" t="str">
        <f>IF(Y23&gt;=5,Y23,IF(Z23&gt;=5,Y23&amp;"/"&amp;Z23,Y23&amp;"/"&amp;Z23))</f>
        <v>4/6.5</v>
      </c>
      <c r="AC23" s="668">
        <v>4.3</v>
      </c>
      <c r="AD23" s="669">
        <v>4</v>
      </c>
      <c r="AE23" s="669">
        <v>0</v>
      </c>
      <c r="AF23" s="670" t="str">
        <f>IF(ISBLANK(AE23),AD23,AD23&amp;"/"&amp;AE23)</f>
        <v>4/0</v>
      </c>
      <c r="AG23" s="668">
        <f>ROUND((AC23+AD23)/2,1)</f>
        <v>4.2</v>
      </c>
      <c r="AH23" s="668">
        <f>IF(ISNUMBER(AE23),ROUND((AC23+AE23)/2,1),"-")</f>
        <v>2.2</v>
      </c>
      <c r="AI23" s="671">
        <v>6.7</v>
      </c>
      <c r="AJ23" s="672" t="s">
        <v>424</v>
      </c>
      <c r="AK23" s="668">
        <v>5</v>
      </c>
      <c r="AL23" s="669">
        <v>7</v>
      </c>
      <c r="AM23" s="669"/>
      <c r="AN23" s="670">
        <f>IF(ISBLANK(AM23),AL23,AL23&amp;"/"&amp;AM23)</f>
        <v>7</v>
      </c>
      <c r="AO23" s="668">
        <f>ROUND((AK23+AL23)/2,1)</f>
        <v>6</v>
      </c>
      <c r="AP23" s="668" t="str">
        <f>IF(ISNUMBER(AM23),ROUND((AK23+AM23)/2,1),"-")</f>
        <v>-</v>
      </c>
      <c r="AQ23" s="671">
        <f>MAX(AO23:AP23)</f>
        <v>6</v>
      </c>
      <c r="AR23" s="668">
        <f>IF(AO23&gt;=5,AO23,IF(AP23&gt;=5,AO23&amp;"/"&amp;AP23,AO23&amp;"/"&amp;AP23))</f>
        <v>6</v>
      </c>
      <c r="AS23" s="668">
        <v>3</v>
      </c>
      <c r="AT23" s="669">
        <v>1</v>
      </c>
      <c r="AU23" s="669">
        <v>2</v>
      </c>
      <c r="AV23" s="670" t="str">
        <f>IF(ISBLANK(AU23),AT23,AT23&amp;"/"&amp;AU23)</f>
        <v>1/2</v>
      </c>
      <c r="AW23" s="668">
        <f>ROUND((AS23+AT23)/2,1)</f>
        <v>2</v>
      </c>
      <c r="AX23" s="668">
        <f>IF(ISNUMBER(AU23),ROUND((AS23+AU23)/2,1),"-")</f>
        <v>2.5</v>
      </c>
      <c r="AY23" s="671">
        <v>7.3</v>
      </c>
      <c r="AZ23" s="672" t="s">
        <v>297</v>
      </c>
      <c r="BA23" s="673">
        <v>5</v>
      </c>
      <c r="BB23" s="674">
        <f>ROUND((K23*$L$3+S23*$T$3+AA23*$AB$3+AI23*$AJ$3+AQ23*$AR$3+AY23*$AZ$3+BA23*$BA$3)/$BB$3,1)</f>
        <v>6.4</v>
      </c>
      <c r="BC23" s="675" t="str">
        <f>IF(BB23&lt;4,"Kém",IF(BB23&lt;5,"Yếu",IF(BB23&lt;6,"TB",IF(BB23&lt;7,"TBK",IF(BB23&lt;8,"Khá",IF(BB23&lt;9,"Giỏi","XS"))))))</f>
        <v>TBK</v>
      </c>
      <c r="BD23" s="668">
        <v>5</v>
      </c>
      <c r="BE23" s="669">
        <v>6</v>
      </c>
      <c r="BF23" s="669"/>
      <c r="BG23" s="670">
        <f>IF(ISBLANK(BF23),BE23,BE23&amp;"/"&amp;BF23)</f>
        <v>6</v>
      </c>
      <c r="BH23" s="668">
        <f>ROUND((BD23+BE23)/2,1)</f>
        <v>5.5</v>
      </c>
      <c r="BI23" s="668" t="str">
        <f>IF(ISNUMBER(BF23),ROUND((BD23+BF23)/2,1),"-")</f>
        <v>-</v>
      </c>
      <c r="BJ23" s="672">
        <f>MAX(BH23:BI23)</f>
        <v>5.5</v>
      </c>
      <c r="BK23" s="676">
        <f>IF(BH23&gt;=5,BH23,IF(BI23&gt;=5,BH23&amp;"/"&amp;BI23,BH23&amp;"/"&amp;BI23))</f>
        <v>5.5</v>
      </c>
      <c r="BL23" s="668">
        <v>6.3</v>
      </c>
      <c r="BM23" s="677">
        <v>6</v>
      </c>
      <c r="BN23" s="677"/>
      <c r="BO23" s="670">
        <f>IF(ISBLANK(BN23),BM23,BM23&amp;"/"&amp;BN23)</f>
        <v>6</v>
      </c>
      <c r="BP23" s="668">
        <f>ROUND((BL23+BM23)/2,1)</f>
        <v>6.2</v>
      </c>
      <c r="BQ23" s="668" t="str">
        <f>IF(ISNUMBER(BN23),ROUND((BL23+BN23)/2,1),"-")</f>
        <v>-</v>
      </c>
      <c r="BR23" s="672">
        <f>MAX(BP23:BQ23)</f>
        <v>6.2</v>
      </c>
      <c r="BS23" s="676">
        <f>IF(BP23&gt;=5,BP23,IF(BQ23&gt;=5,BP23&amp;"/"&amp;BQ23,BP23&amp;"/"&amp;BQ23))</f>
        <v>6.2</v>
      </c>
      <c r="BT23" s="668"/>
      <c r="BU23" s="668"/>
      <c r="BV23" s="672"/>
      <c r="BW23" s="676"/>
      <c r="BX23" s="668">
        <v>6.5</v>
      </c>
      <c r="BY23" s="669">
        <v>3</v>
      </c>
      <c r="BZ23" s="669">
        <v>3</v>
      </c>
      <c r="CA23" s="670" t="str">
        <f>IF(ISBLANK(BZ23),BY23,BY23&amp;"/"&amp;BZ23)</f>
        <v>3/3</v>
      </c>
      <c r="CB23" s="668">
        <f>ROUND((BX23+BY23)/2,1)</f>
        <v>4.8</v>
      </c>
      <c r="CC23" s="668">
        <f>IF(ISNUMBER(BZ23),ROUND((BX23+BZ23)/2,1),"-")</f>
        <v>4.8</v>
      </c>
      <c r="CD23" s="672">
        <v>7.8</v>
      </c>
      <c r="CE23" s="678" t="s">
        <v>415</v>
      </c>
      <c r="CF23" s="668">
        <v>3</v>
      </c>
      <c r="CG23" s="669">
        <v>6</v>
      </c>
      <c r="CH23" s="669">
        <v>6</v>
      </c>
      <c r="CI23" s="670" t="str">
        <f>IF(ISBLANK(CH23),CG23,CG23&amp;"/"&amp;CH23)</f>
        <v>6/6</v>
      </c>
      <c r="CJ23" s="668">
        <f>ROUND((CF23+CG23)/2,1)</f>
        <v>4.5</v>
      </c>
      <c r="CK23" s="668">
        <f>IF(ISNUMBER(CH23),ROUND((CF23+CH23)/2,1),"-")</f>
        <v>4.5</v>
      </c>
      <c r="CL23" s="672">
        <v>6.8</v>
      </c>
      <c r="CM23" s="678" t="s">
        <v>430</v>
      </c>
      <c r="CN23" s="668">
        <v>6.6</v>
      </c>
      <c r="CO23" s="669">
        <v>6</v>
      </c>
      <c r="CP23" s="669"/>
      <c r="CQ23" s="670">
        <f>IF(ISBLANK(CP23),CO23,CO23&amp;"/"&amp;CP23)</f>
        <v>6</v>
      </c>
      <c r="CR23" s="668">
        <f>ROUND((CN23+CO23)/2,1)</f>
        <v>6.3</v>
      </c>
      <c r="CS23" s="668" t="str">
        <f>IF(ISNUMBER(CP23),ROUND((CN23+CP23)/2,1),"-")</f>
        <v>-</v>
      </c>
      <c r="CT23" s="672">
        <f>MAX(CR23:CS23)</f>
        <v>6.3</v>
      </c>
      <c r="CU23" s="676">
        <f>IF(CR23&gt;=5,CR23,IF(CS23&gt;=5,CR23&amp;"/"&amp;CS23,CR23&amp;"/"&amp;CS23))</f>
        <v>6.3</v>
      </c>
      <c r="CV23" s="668">
        <v>5.7</v>
      </c>
      <c r="CW23" s="669">
        <v>4</v>
      </c>
      <c r="CX23" s="669">
        <v>6</v>
      </c>
      <c r="CY23" s="670" t="str">
        <f>IF(ISBLANK(CX23),CW23,CW23&amp;"/"&amp;CX23)</f>
        <v>4/6</v>
      </c>
      <c r="CZ23" s="668">
        <f>ROUND((CV23+CW23)/2,1)</f>
        <v>4.9</v>
      </c>
      <c r="DA23" s="668">
        <f>IF(ISNUMBER(CX23),ROUND((CV23+CX23)/2,1),"-")</f>
        <v>5.9</v>
      </c>
      <c r="DB23" s="672">
        <f>MAX(CZ23:DA23)</f>
        <v>5.9</v>
      </c>
      <c r="DC23" s="676" t="str">
        <f>IF(CZ23&gt;=5,CZ23,IF(DA23&gt;=5,CZ23&amp;"/"&amp;DA23,CZ23&amp;"/"&amp;DA23))</f>
        <v>4.9/5.9</v>
      </c>
      <c r="DD23" s="668">
        <v>4</v>
      </c>
      <c r="DE23" s="669">
        <v>4</v>
      </c>
      <c r="DF23" s="669">
        <v>2</v>
      </c>
      <c r="DG23" s="670" t="str">
        <f>IF(ISBLANK(DF23),DE23,DE23&amp;"/"&amp;DF23)</f>
        <v>4/2</v>
      </c>
      <c r="DH23" s="668">
        <f>ROUND((DD23+DE23)/2,1)</f>
        <v>4</v>
      </c>
      <c r="DI23" s="668">
        <f>IF(ISNUMBER(DF23),ROUND((DD23+DF23)/2,1),"-")</f>
        <v>3</v>
      </c>
      <c r="DJ23" s="672">
        <v>6</v>
      </c>
      <c r="DK23" s="678" t="s">
        <v>390</v>
      </c>
      <c r="DL23" s="668">
        <v>6.8</v>
      </c>
      <c r="DM23" s="669">
        <v>0</v>
      </c>
      <c r="DN23" s="669">
        <v>0</v>
      </c>
      <c r="DO23" s="670" t="str">
        <f>IF(ISBLANK(DN23),DM23,DM23&amp;"/"&amp;DN23)</f>
        <v>0/0</v>
      </c>
      <c r="DP23" s="668">
        <f>ROUND((DL23+DM23)/2,1)</f>
        <v>3.4</v>
      </c>
      <c r="DQ23" s="668">
        <f>IF(ISNUMBER(DN23),ROUND((DL23+DN23)/2,1),"-")</f>
        <v>3.4</v>
      </c>
      <c r="DR23" s="672">
        <v>6.8</v>
      </c>
      <c r="DS23" s="678" t="s">
        <v>519</v>
      </c>
      <c r="DT23" s="679">
        <v>6</v>
      </c>
      <c r="DU23" s="680">
        <v>5</v>
      </c>
      <c r="DV23" s="680">
        <v>7</v>
      </c>
      <c r="DW23" s="672">
        <f>ROUND(SUM(DT23:DV23)/3,1)</f>
        <v>6</v>
      </c>
      <c r="DX23" s="669">
        <v>5</v>
      </c>
      <c r="DY23" s="674">
        <f>ROUND((CL23*$CM$3+CT23*$CU$3+DB23*$DC$3+DJ23*$DK$3+DX23*$DX$3+BJ23*$BK$3+BR23*$BW$3+CD23*$CE$3+DW23*$DW$3+DR23*$DS$3)/$DY$3,1)</f>
        <v>6.3</v>
      </c>
      <c r="DZ23" s="681" t="str">
        <f>IF(DY23&lt;4,"Kém",IF(DY23&lt;5,"Yếu",IF(DY23&lt;6,"TB",IF(DY23&lt;7,"TBK",IF(DY23&lt;8,"Khá",IF(DY23&lt;9,"Giỏi","XS"))))))</f>
        <v>TBK</v>
      </c>
      <c r="EA23" s="674">
        <f>ROUND((BB23*$BB$3+DY23*$DY$3)/$EA$3,1)</f>
        <v>6.3</v>
      </c>
      <c r="EB23" s="681" t="str">
        <f>IF(EA23&lt;4,"Kém",IF(EA23&lt;5,"Yếu",IF(EA23&lt;6,"TB",IF(EA23&lt;7,"TBK",IF(EA23&lt;8,"Khá",IF(EA23&lt;9,"Giỏi","XS"))))))</f>
        <v>TBK</v>
      </c>
      <c r="EC23" s="682">
        <v>6</v>
      </c>
      <c r="ED23" s="683">
        <v>4</v>
      </c>
      <c r="EE23" s="683"/>
      <c r="EF23" s="684">
        <f t="shared" si="151"/>
        <v>4</v>
      </c>
      <c r="EG23" s="685">
        <f t="shared" si="152"/>
        <v>5</v>
      </c>
      <c r="EH23" s="685" t="str">
        <f t="shared" si="153"/>
        <v>-</v>
      </c>
      <c r="EI23" s="659">
        <f>MAX(EG23:EH23)</f>
        <v>5</v>
      </c>
      <c r="EJ23" s="686">
        <f t="shared" si="154"/>
        <v>5</v>
      </c>
      <c r="EK23" s="682">
        <v>4</v>
      </c>
      <c r="EL23" s="683">
        <v>3</v>
      </c>
      <c r="EM23" s="683">
        <v>2</v>
      </c>
      <c r="EN23" s="684" t="str">
        <f t="shared" si="155"/>
        <v>3/2</v>
      </c>
      <c r="EO23" s="685">
        <f t="shared" si="156"/>
        <v>3.5</v>
      </c>
      <c r="EP23" s="685">
        <f t="shared" si="157"/>
        <v>3</v>
      </c>
      <c r="EQ23" s="659">
        <v>7.7</v>
      </c>
      <c r="ER23" s="687" t="s">
        <v>494</v>
      </c>
      <c r="ES23" s="682">
        <v>7</v>
      </c>
      <c r="ET23" s="683">
        <v>3</v>
      </c>
      <c r="EU23" s="683"/>
      <c r="EV23" s="684">
        <f t="shared" si="158"/>
        <v>3</v>
      </c>
      <c r="EW23" s="685">
        <f t="shared" si="159"/>
        <v>5</v>
      </c>
      <c r="EX23" s="685" t="str">
        <f t="shared" si="160"/>
        <v>-</v>
      </c>
      <c r="EY23" s="659">
        <f>MAX(EW23:EX23)</f>
        <v>5</v>
      </c>
      <c r="EZ23" s="686">
        <f t="shared" si="161"/>
        <v>5</v>
      </c>
      <c r="FA23" s="682">
        <v>7</v>
      </c>
      <c r="FB23" s="683">
        <v>4</v>
      </c>
      <c r="FC23" s="683"/>
      <c r="FD23" s="684">
        <f t="shared" si="162"/>
        <v>4</v>
      </c>
      <c r="FE23" s="685">
        <f t="shared" si="163"/>
        <v>5.5</v>
      </c>
      <c r="FF23" s="685" t="str">
        <f t="shared" si="164"/>
        <v>-</v>
      </c>
      <c r="FG23" s="659">
        <f>MAX(FE23:FF23)</f>
        <v>5.5</v>
      </c>
      <c r="FH23" s="686">
        <f>IF(FE23&gt;=5,FE23,IF(FF23&gt;=5,FE23&amp;"/"&amp;FF23,FE23&amp;"/"&amp;FF23))</f>
        <v>5.5</v>
      </c>
      <c r="FI23" s="682">
        <v>6.33</v>
      </c>
      <c r="FJ23" s="683">
        <v>1</v>
      </c>
      <c r="FK23" s="683">
        <v>6</v>
      </c>
      <c r="FL23" s="684" t="str">
        <f t="shared" si="165"/>
        <v>1/6</v>
      </c>
      <c r="FM23" s="685">
        <f t="shared" si="166"/>
        <v>3.7</v>
      </c>
      <c r="FN23" s="685">
        <f t="shared" si="167"/>
        <v>6.2</v>
      </c>
      <c r="FO23" s="659">
        <f>MAX(FM23:FN23)</f>
        <v>6.2</v>
      </c>
      <c r="FP23" s="686" t="str">
        <f t="shared" si="168"/>
        <v>3.7/6.2</v>
      </c>
      <c r="FQ23" s="682">
        <v>6</v>
      </c>
      <c r="FR23" s="683">
        <v>5</v>
      </c>
      <c r="FS23" s="683"/>
      <c r="FT23" s="684">
        <f t="shared" si="169"/>
        <v>5</v>
      </c>
      <c r="FU23" s="685">
        <f t="shared" si="170"/>
        <v>5.5</v>
      </c>
      <c r="FV23" s="685" t="str">
        <f t="shared" si="171"/>
        <v>-</v>
      </c>
      <c r="FW23" s="659">
        <f>MAX(FU23:FV23)</f>
        <v>5.5</v>
      </c>
      <c r="FX23" s="686">
        <f t="shared" si="172"/>
        <v>5.5</v>
      </c>
      <c r="FY23" s="688">
        <v>5</v>
      </c>
      <c r="FZ23" s="688">
        <v>9</v>
      </c>
      <c r="GA23" s="689">
        <v>7</v>
      </c>
      <c r="GB23" s="660">
        <f t="shared" si="173"/>
        <v>6.3</v>
      </c>
      <c r="GC23" s="661" t="str">
        <f>IF(GB23&lt;4,"Kém",IF(GB23&lt;5,"Yếu",IF(GB23&lt;6,"TB",IF(GB23&lt;7,"TBK",IF(GB23&lt;8,"Khá",IF(GB23&lt;9,"Giỏi","XS"))))))</f>
        <v>TBK</v>
      </c>
      <c r="GD23" s="682">
        <v>6.6</v>
      </c>
      <c r="GE23" s="683">
        <v>3</v>
      </c>
      <c r="GF23" s="683">
        <v>4</v>
      </c>
      <c r="GG23" s="684" t="str">
        <f t="shared" si="174"/>
        <v>3/4</v>
      </c>
      <c r="GH23" s="685">
        <f t="shared" si="175"/>
        <v>4.8</v>
      </c>
      <c r="GI23" s="685">
        <f t="shared" si="176"/>
        <v>5.3</v>
      </c>
      <c r="GJ23" s="659">
        <f>MAX(GH23:GI23)</f>
        <v>5.3</v>
      </c>
      <c r="GK23" s="686" t="str">
        <f t="shared" si="177"/>
        <v>4.8/5.3</v>
      </c>
      <c r="GL23" s="682">
        <v>7</v>
      </c>
      <c r="GM23" s="683">
        <v>1</v>
      </c>
      <c r="GN23" s="683">
        <v>4</v>
      </c>
      <c r="GO23" s="684" t="str">
        <f t="shared" si="178"/>
        <v>1/4</v>
      </c>
      <c r="GP23" s="685">
        <f t="shared" si="179"/>
        <v>4</v>
      </c>
      <c r="GQ23" s="685">
        <f t="shared" si="180"/>
        <v>5.5</v>
      </c>
      <c r="GR23" s="659">
        <f>MAX(GP23:GQ23)</f>
        <v>5.5</v>
      </c>
      <c r="GS23" s="686" t="str">
        <f t="shared" si="181"/>
        <v>4/5.5</v>
      </c>
      <c r="GT23" s="682">
        <v>7.5</v>
      </c>
      <c r="GU23" s="683">
        <v>8</v>
      </c>
      <c r="GV23" s="683"/>
      <c r="GW23" s="684">
        <f t="shared" si="182"/>
        <v>8</v>
      </c>
      <c r="GX23" s="685">
        <f t="shared" si="183"/>
        <v>7.8</v>
      </c>
      <c r="GY23" s="685" t="str">
        <f t="shared" si="184"/>
        <v>-</v>
      </c>
      <c r="GZ23" s="659">
        <f>MAX(GX23:GY23)</f>
        <v>7.8</v>
      </c>
      <c r="HA23" s="686">
        <f t="shared" si="185"/>
        <v>7.8</v>
      </c>
      <c r="HB23" s="682">
        <v>8</v>
      </c>
      <c r="HC23" s="683">
        <v>9</v>
      </c>
      <c r="HD23" s="683"/>
      <c r="HE23" s="684">
        <f t="shared" si="186"/>
        <v>9</v>
      </c>
      <c r="HF23" s="685">
        <f t="shared" si="187"/>
        <v>8.5</v>
      </c>
      <c r="HG23" s="685" t="str">
        <f t="shared" si="188"/>
        <v>-</v>
      </c>
      <c r="HH23" s="659">
        <f>MAX(HF23:HG23)</f>
        <v>8.5</v>
      </c>
      <c r="HI23" s="686">
        <f t="shared" si="189"/>
        <v>8.5</v>
      </c>
      <c r="HJ23" s="682">
        <v>6</v>
      </c>
      <c r="HK23" s="683">
        <v>4</v>
      </c>
      <c r="HL23" s="683"/>
      <c r="HM23" s="684">
        <f t="shared" si="190"/>
        <v>4</v>
      </c>
      <c r="HN23" s="685">
        <f t="shared" si="191"/>
        <v>5</v>
      </c>
      <c r="HO23" s="685" t="str">
        <f t="shared" si="192"/>
        <v>-</v>
      </c>
      <c r="HP23" s="659">
        <f>MAX(HN23:HO23)</f>
        <v>5</v>
      </c>
      <c r="HQ23" s="686">
        <f t="shared" si="193"/>
        <v>5</v>
      </c>
      <c r="HR23" s="690">
        <v>8</v>
      </c>
      <c r="HS23" s="688">
        <v>6</v>
      </c>
      <c r="HT23" s="688">
        <v>7</v>
      </c>
      <c r="HU23" s="691">
        <v>7.9</v>
      </c>
      <c r="HV23" s="662">
        <f t="shared" si="194"/>
        <v>7</v>
      </c>
      <c r="HW23" s="663" t="str">
        <f>IF(HV23&lt;4,"Kém",IF(HV23&lt;5,"Yếu",IF(HV23&lt;6,"TB",IF(HV23&lt;7,"TBK",IF(HV23&lt;8,"Khá",IF(HV23&lt;9,"Giỏi","XS"))))))</f>
        <v>Khá</v>
      </c>
      <c r="HX23" s="660">
        <f t="shared" si="195"/>
        <v>6.6</v>
      </c>
      <c r="HY23" s="664" t="str">
        <f>IF(HX23&lt;4,"Kém",IF(HX23&lt;5,"Yếu",IF(HX23&lt;6,"TB",IF(HX23&lt;7,"TBK",IF(HX23&lt;8,"Khá",IF(HX23&lt;9,"Giỏi","XS"))))))</f>
        <v>TBK</v>
      </c>
      <c r="HZ23" s="692">
        <f>ROUND((HX23*$HX$3+EA23*$EA$3)/$HZ$3,1)</f>
        <v>6.4</v>
      </c>
      <c r="IA23" s="665" t="str">
        <f>IF(HZ23&lt;4,"Kém",IF(HZ23&lt;5,"Yếu",IF(HZ23&lt;6,"TB",IF(HZ23&lt;7,"TBK",IF(HZ23&lt;8,"Khá",IF(HZ23&lt;9,"Giỏi","XS"))))))</f>
        <v>TBK</v>
      </c>
      <c r="IB23" s="688">
        <v>6.5</v>
      </c>
      <c r="IC23" s="688">
        <v>6.5</v>
      </c>
      <c r="ID23" s="688">
        <v>7.5</v>
      </c>
      <c r="IE23" s="693">
        <f>ROUND(SUM(IB23:ID23)/3,1)</f>
        <v>6.8</v>
      </c>
      <c r="IF23" s="692">
        <f t="shared" si="196"/>
        <v>6.6</v>
      </c>
      <c r="IG23" s="666" t="str">
        <f>IF(IF23&lt;4,"Kém",IF(IF23&lt;5,"Yếu",IF(IF23&lt;6,"TB",IF(IF23&lt;7,"TBK",IF(IF23&lt;8,"Khá",IF(IF23&lt;9,"Giỏi","XS"))))))</f>
        <v>TBK</v>
      </c>
      <c r="IH23" s="601"/>
    </row>
    <row r="24" spans="1:242" s="17" customFormat="1" ht="27" customHeight="1">
      <c r="A24" s="694">
        <v>1</v>
      </c>
      <c r="B24" s="695" t="s">
        <v>65</v>
      </c>
      <c r="C24" s="696" t="s">
        <v>135</v>
      </c>
      <c r="D24" s="697" t="s">
        <v>136</v>
      </c>
      <c r="E24" s="240">
        <v>6.4</v>
      </c>
      <c r="F24" s="698">
        <v>5</v>
      </c>
      <c r="G24" s="698"/>
      <c r="H24" s="699">
        <f>IF(ISBLANK(G24),F24,F24&amp;"/"&amp;G24)</f>
        <v>5</v>
      </c>
      <c r="I24" s="240">
        <f>ROUND((E24+F24)/2,1)</f>
        <v>5.7</v>
      </c>
      <c r="J24" s="240" t="str">
        <f>IF(ISNUMBER(G24),ROUND((E24+G24)/2,1),"-")</f>
        <v>-</v>
      </c>
      <c r="K24" s="700">
        <f t="shared" si="142"/>
        <v>5.7</v>
      </c>
      <c r="L24" s="240">
        <f t="shared" si="143"/>
        <v>5.7</v>
      </c>
      <c r="M24" s="240">
        <v>7</v>
      </c>
      <c r="N24" s="698">
        <v>0</v>
      </c>
      <c r="O24" s="698">
        <v>1</v>
      </c>
      <c r="P24" s="699" t="str">
        <f>IF(ISBLANK(O24),N24,N24&amp;"/"&amp;O24)</f>
        <v>0/1</v>
      </c>
      <c r="Q24" s="240">
        <f>ROUND((M24+N24)/2,1)</f>
        <v>3.5</v>
      </c>
      <c r="R24" s="240">
        <f>IF(ISNUMBER(O24),ROUND((M24+O24)/2,1),"-")</f>
        <v>4</v>
      </c>
      <c r="S24" s="700">
        <v>7.5</v>
      </c>
      <c r="T24" s="701" t="s">
        <v>259</v>
      </c>
      <c r="U24" s="240">
        <v>7.3</v>
      </c>
      <c r="V24" s="698">
        <v>2</v>
      </c>
      <c r="W24" s="698">
        <v>3</v>
      </c>
      <c r="X24" s="699" t="str">
        <f>IF(ISBLANK(W24),V24,V24&amp;"/"&amp;W24)</f>
        <v>2/3</v>
      </c>
      <c r="Y24" s="240">
        <f>ROUND((U24+V24)/2,1)</f>
        <v>4.7</v>
      </c>
      <c r="Z24" s="240">
        <f>IF(ISNUMBER(W24),ROUND((U24+W24)/2,1),"-")</f>
        <v>5.2</v>
      </c>
      <c r="AA24" s="700">
        <f>MAX(Y24:Z24)</f>
        <v>5.2</v>
      </c>
      <c r="AB24" s="240" t="str">
        <f>IF(Y24&gt;=5,Y24,IF(Z24&gt;=5,Y24&amp;"/"&amp;Z24,Y24&amp;"/"&amp;Z24))</f>
        <v>4.7/5.2</v>
      </c>
      <c r="AC24" s="240">
        <v>5.3</v>
      </c>
      <c r="AD24" s="698">
        <v>3</v>
      </c>
      <c r="AE24" s="698">
        <v>7</v>
      </c>
      <c r="AF24" s="699" t="str">
        <f>IF(ISBLANK(AE24),AD24,AD24&amp;"/"&amp;AE24)</f>
        <v>3/7</v>
      </c>
      <c r="AG24" s="240">
        <f>ROUND((AC24+AD24)/2,1)</f>
        <v>4.2</v>
      </c>
      <c r="AH24" s="240">
        <f>IF(ISNUMBER(AE24),ROUND((AC24+AE24)/2,1),"-")</f>
        <v>6.2</v>
      </c>
      <c r="AI24" s="700">
        <f>MAX(AG24:AH24)</f>
        <v>6.2</v>
      </c>
      <c r="AJ24" s="240" t="str">
        <f>IF(AG24&gt;=5,AG24,IF(AH24&gt;=5,AG24&amp;"/"&amp;AH24,AG24&amp;"/"&amp;AH24))</f>
        <v>4.2/6.2</v>
      </c>
      <c r="AK24" s="240">
        <v>5.8</v>
      </c>
      <c r="AL24" s="698">
        <v>7</v>
      </c>
      <c r="AM24" s="698"/>
      <c r="AN24" s="699">
        <f>IF(ISBLANK(AM24),AL24,AL24&amp;"/"&amp;AM24)</f>
        <v>7</v>
      </c>
      <c r="AO24" s="240">
        <f>ROUND((AK24+AL24)/2,1)</f>
        <v>6.4</v>
      </c>
      <c r="AP24" s="240" t="str">
        <f>IF(ISNUMBER(AM24),ROUND((AK24+AM24)/2,1),"-")</f>
        <v>-</v>
      </c>
      <c r="AQ24" s="700">
        <f>MAX(AO24:AP24)</f>
        <v>6.4</v>
      </c>
      <c r="AR24" s="240">
        <f>IF(AO24&gt;=5,AO24,IF(AP24&gt;=5,AO24&amp;"/"&amp;AP24,AO24&amp;"/"&amp;AP24))</f>
        <v>6.4</v>
      </c>
      <c r="AS24" s="240">
        <v>4.3</v>
      </c>
      <c r="AT24" s="698">
        <v>1</v>
      </c>
      <c r="AU24" s="698">
        <v>6</v>
      </c>
      <c r="AV24" s="699" t="str">
        <f>IF(ISBLANK(AU24),AT24,AT24&amp;"/"&amp;AU24)</f>
        <v>1/6</v>
      </c>
      <c r="AW24" s="240">
        <f>ROUND((AS24+AT24)/2,1)</f>
        <v>2.7</v>
      </c>
      <c r="AX24" s="240">
        <f>IF(ISNUMBER(AU24),ROUND((AS24+AU24)/2,1),"-")</f>
        <v>5.2</v>
      </c>
      <c r="AY24" s="700">
        <f>MAX(AW24:AX24)</f>
        <v>5.2</v>
      </c>
      <c r="AZ24" s="240" t="str">
        <f>IF(AW24&gt;=5,AW24,IF(AX24&gt;=5,AW24&amp;"/"&amp;AX24,AW24&amp;"/"&amp;AX24))</f>
        <v>2.7/5.2</v>
      </c>
      <c r="BA24" s="702">
        <v>6</v>
      </c>
      <c r="BB24" s="703">
        <f>ROUND((K24*$L$3+S24*$T$3+AA24*$AB$3+AI24*$AJ$3+AQ24*$AR$3+AY24*$AZ$3+BA24*$BA$3)/$BB$3,1)</f>
        <v>5.9</v>
      </c>
      <c r="BC24" s="704" t="str">
        <f>IF(BB24&lt;4,"Kém",IF(BB24&lt;5,"Yếu",IF(BB24&lt;6,"TB",IF(BB24&lt;7,"TBK",IF(BB24&lt;8,"Khá",IF(BB24&lt;9,"Giỏi","XS"))))))</f>
        <v>TB</v>
      </c>
      <c r="BD24" s="240">
        <v>5.7</v>
      </c>
      <c r="BE24" s="698">
        <v>3</v>
      </c>
      <c r="BF24" s="698">
        <v>4</v>
      </c>
      <c r="BG24" s="699" t="str">
        <f>IF(ISBLANK(BF24),BE24,BE24&amp;"/"&amp;BF24)</f>
        <v>3/4</v>
      </c>
      <c r="BH24" s="240">
        <f>ROUND((BD24+BE24)/2,1)</f>
        <v>4.4</v>
      </c>
      <c r="BI24" s="240">
        <f>IF(ISNUMBER(BF24),ROUND((BD24+BF24)/2,1),"-")</f>
        <v>4.9</v>
      </c>
      <c r="BJ24" s="701">
        <v>5.2</v>
      </c>
      <c r="BK24" s="705" t="s">
        <v>268</v>
      </c>
      <c r="BL24" s="240">
        <v>7</v>
      </c>
      <c r="BM24" s="702">
        <v>5</v>
      </c>
      <c r="BN24" s="702"/>
      <c r="BO24" s="699">
        <f>IF(ISBLANK(BN24),BM24,BM24&amp;"/"&amp;BN24)</f>
        <v>5</v>
      </c>
      <c r="BP24" s="240">
        <f>ROUND((BL24+BM24)/2,1)</f>
        <v>6</v>
      </c>
      <c r="BQ24" s="240" t="str">
        <f>IF(ISNUMBER(BN24),ROUND((BL24+BN24)/2,1),"-")</f>
        <v>-</v>
      </c>
      <c r="BR24" s="701">
        <f>MAX(BP24:BQ24)</f>
        <v>6</v>
      </c>
      <c r="BS24" s="706">
        <f>IF(BP24&gt;=5,BP24,IF(BQ24&gt;=5,BP24&amp;"/"&amp;BQ24,BP24&amp;"/"&amp;BQ24))</f>
        <v>6</v>
      </c>
      <c r="BT24" s="240"/>
      <c r="BU24" s="240"/>
      <c r="BV24" s="701"/>
      <c r="BW24" s="706"/>
      <c r="BX24" s="240">
        <v>6</v>
      </c>
      <c r="BY24" s="698">
        <v>7</v>
      </c>
      <c r="BZ24" s="698"/>
      <c r="CA24" s="699">
        <f>IF(ISBLANK(BZ24),BY24,BY24&amp;"/"&amp;BZ24)</f>
        <v>7</v>
      </c>
      <c r="CB24" s="240">
        <f>ROUND((BX24+BY24)/2,1)</f>
        <v>6.5</v>
      </c>
      <c r="CC24" s="240" t="str">
        <f>IF(ISNUMBER(BZ24),ROUND((BX24+BZ24)/2,1),"-")</f>
        <v>-</v>
      </c>
      <c r="CD24" s="701">
        <f>MAX(CB24:CC24)</f>
        <v>6.5</v>
      </c>
      <c r="CE24" s="706">
        <f>IF(CB24&gt;=5,CB24,IF(CC24&gt;=5,CB24&amp;"/"&amp;CC24,CB24&amp;"/"&amp;CC24))</f>
        <v>6.5</v>
      </c>
      <c r="CF24" s="240">
        <v>8</v>
      </c>
      <c r="CG24" s="698">
        <v>8</v>
      </c>
      <c r="CH24" s="698"/>
      <c r="CI24" s="699">
        <f>IF(ISBLANK(CH24),CG24,CG24&amp;"/"&amp;CH24)</f>
        <v>8</v>
      </c>
      <c r="CJ24" s="240">
        <f>ROUND((CF24+CG24)/2,1)</f>
        <v>8</v>
      </c>
      <c r="CK24" s="240" t="str">
        <f>IF(ISNUMBER(CH24),ROUND((CF24+CH24)/2,1),"-")</f>
        <v>-</v>
      </c>
      <c r="CL24" s="701">
        <f>MAX(CJ24:CK24)</f>
        <v>8</v>
      </c>
      <c r="CM24" s="706">
        <f>IF(CJ24&gt;=5,CJ24,IF(CK24&gt;=5,CJ24&amp;"/"&amp;CK24,CJ24&amp;"/"&amp;CK24))</f>
        <v>8</v>
      </c>
      <c r="CN24" s="240">
        <v>7.6</v>
      </c>
      <c r="CO24" s="698">
        <v>5</v>
      </c>
      <c r="CP24" s="698"/>
      <c r="CQ24" s="699">
        <f>IF(ISBLANK(CP24),CO24,CO24&amp;"/"&amp;CP24)</f>
        <v>5</v>
      </c>
      <c r="CR24" s="240">
        <f>ROUND((CN24+CO24)/2,1)</f>
        <v>6.3</v>
      </c>
      <c r="CS24" s="240" t="str">
        <f>IF(ISNUMBER(CP24),ROUND((CN24+CP24)/2,1),"-")</f>
        <v>-</v>
      </c>
      <c r="CT24" s="701">
        <f>MAX(CR24:CS24)</f>
        <v>6.3</v>
      </c>
      <c r="CU24" s="706">
        <f>IF(CR24&gt;=5,CR24,IF(CS24&gt;=5,CR24&amp;"/"&amp;CS24,CR24&amp;"/"&amp;CS24))</f>
        <v>6.3</v>
      </c>
      <c r="CV24" s="240">
        <v>6.33</v>
      </c>
      <c r="CW24" s="698">
        <v>5</v>
      </c>
      <c r="CX24" s="698"/>
      <c r="CY24" s="699">
        <f>IF(ISBLANK(CX24),CW24,CW24&amp;"/"&amp;CX24)</f>
        <v>5</v>
      </c>
      <c r="CZ24" s="240">
        <f>ROUND((CV24+CW24)/2,1)</f>
        <v>5.7</v>
      </c>
      <c r="DA24" s="240" t="str">
        <f>IF(ISNUMBER(CX24),ROUND((CV24+CX24)/2,1),"-")</f>
        <v>-</v>
      </c>
      <c r="DB24" s="701">
        <f>MAX(CZ24:DA24)</f>
        <v>5.7</v>
      </c>
      <c r="DC24" s="706">
        <f>IF(CZ24&gt;=5,CZ24,IF(DA24&gt;=5,CZ24&amp;"/"&amp;DA24,CZ24&amp;"/"&amp;DA24))</f>
        <v>5.7</v>
      </c>
      <c r="DD24" s="240">
        <v>7</v>
      </c>
      <c r="DE24" s="698">
        <v>7</v>
      </c>
      <c r="DF24" s="698"/>
      <c r="DG24" s="699">
        <f>IF(ISBLANK(DF24),DE24,DE24&amp;"/"&amp;DF24)</f>
        <v>7</v>
      </c>
      <c r="DH24" s="240">
        <f>ROUND((DD24+DE24)/2,1)</f>
        <v>7</v>
      </c>
      <c r="DI24" s="240" t="str">
        <f>IF(ISNUMBER(DF24),ROUND((DD24+DF24)/2,1),"-")</f>
        <v>-</v>
      </c>
      <c r="DJ24" s="701">
        <f>MAX(DH24:DI24)</f>
        <v>7</v>
      </c>
      <c r="DK24" s="706">
        <f>IF(DH24&gt;=5,DH24,IF(DI24&gt;=5,DH24&amp;"/"&amp;DI24,DH24&amp;"/"&amp;DI24))</f>
        <v>7</v>
      </c>
      <c r="DL24" s="240">
        <v>8.4</v>
      </c>
      <c r="DM24" s="698">
        <v>8</v>
      </c>
      <c r="DN24" s="698"/>
      <c r="DO24" s="699">
        <f>IF(ISBLANK(DN24),DM24,DM24&amp;"/"&amp;DN24)</f>
        <v>8</v>
      </c>
      <c r="DP24" s="240">
        <f>ROUND((DL24+DM24)/2,1)</f>
        <v>8.2</v>
      </c>
      <c r="DQ24" s="240" t="str">
        <f>IF(ISNUMBER(DN24),ROUND((DL24+DN24)/2,1),"-")</f>
        <v>-</v>
      </c>
      <c r="DR24" s="701">
        <f>MAX(DP24:DQ24)</f>
        <v>8.2</v>
      </c>
      <c r="DS24" s="706">
        <f>IF(DP24&gt;=5,DP24,IF(DQ24&gt;=5,DP24&amp;"/"&amp;DQ24,DP24&amp;"/"&amp;DQ24))</f>
        <v>8.2</v>
      </c>
      <c r="DT24" s="707">
        <v>7</v>
      </c>
      <c r="DU24" s="708">
        <v>7</v>
      </c>
      <c r="DV24" s="708">
        <v>7</v>
      </c>
      <c r="DW24" s="701">
        <f>ROUND(SUM(DT24:DV24)/3,1)</f>
        <v>7</v>
      </c>
      <c r="DX24" s="698">
        <v>6</v>
      </c>
      <c r="DY24" s="703">
        <f>ROUND((CL24*$CM$3+CT24*$CU$3+DB24*$DC$3+DJ24*$DK$3+DX24*$DX$3+BJ24*$BK$3+BR24*$BW$3+CD24*$CE$3+DW24*$DW$3+DR24*$DS$3)/$DY$3,1)</f>
        <v>6.4</v>
      </c>
      <c r="DZ24" s="709" t="str">
        <f>IF(DY24&lt;4,"Kém",IF(DY24&lt;5,"Yếu",IF(DY24&lt;6,"TB",IF(DY24&lt;7,"TBK",IF(DY24&lt;8,"Khá",IF(DY24&lt;9,"Giỏi","XS"))))))</f>
        <v>TBK</v>
      </c>
      <c r="EA24" s="703">
        <f>ROUND((BB24*$BB$3+DY24*$DY$3)/$EA$3,1)</f>
        <v>6.2</v>
      </c>
      <c r="EB24" s="709" t="str">
        <f>IF(EA24&lt;4,"Kém",IF(EA24&lt;5,"Yếu",IF(EA24&lt;6,"TB",IF(EA24&lt;7,"TBK",IF(EA24&lt;8,"Khá",IF(EA24&lt;9,"Giỏi","XS"))))))</f>
        <v>TBK</v>
      </c>
      <c r="EC24" s="710">
        <v>6.5</v>
      </c>
      <c r="ED24" s="711">
        <v>5</v>
      </c>
      <c r="EE24" s="711"/>
      <c r="EF24" s="712">
        <f>IF(ISBLANK(EE24),ED24,ED24&amp;"/"&amp;EE24)</f>
        <v>5</v>
      </c>
      <c r="EG24" s="713">
        <f>ROUND((EC24+ED24)/2,1)</f>
        <v>5.8</v>
      </c>
      <c r="EH24" s="713" t="str">
        <f>IF(ISNUMBER(EE24),ROUND((EC24+EE24)/2,1),"-")</f>
        <v>-</v>
      </c>
      <c r="EI24" s="714">
        <f>MAX(EG24:EH24)</f>
        <v>5.8</v>
      </c>
      <c r="EJ24" s="715">
        <f>IF(EG24&gt;=5,EG24,IF(EH24&gt;=5,EG24&amp;"/"&amp;EH24,EG24&amp;"/"&amp;EH24))</f>
        <v>5.8</v>
      </c>
      <c r="EK24" s="710">
        <v>4.75</v>
      </c>
      <c r="EL24" s="711">
        <v>4</v>
      </c>
      <c r="EM24" s="711">
        <v>4</v>
      </c>
      <c r="EN24" s="712" t="str">
        <f>IF(ISBLANK(EM24),EL24,EL24&amp;"/"&amp;EM24)</f>
        <v>4/4</v>
      </c>
      <c r="EO24" s="713">
        <f>ROUND((EK24+EL24)/2,1)</f>
        <v>4.4</v>
      </c>
      <c r="EP24" s="713">
        <f>IF(ISNUMBER(EM24),ROUND((EK24+EM24)/2,1),"-")</f>
        <v>4.4</v>
      </c>
      <c r="EQ24" s="714">
        <v>8.5</v>
      </c>
      <c r="ER24" s="716" t="s">
        <v>498</v>
      </c>
      <c r="ES24" s="710">
        <v>7</v>
      </c>
      <c r="ET24" s="711">
        <v>6</v>
      </c>
      <c r="EU24" s="711"/>
      <c r="EV24" s="712">
        <f>IF(ISBLANK(EU24),ET24,ET24&amp;"/"&amp;EU24)</f>
        <v>6</v>
      </c>
      <c r="EW24" s="713">
        <f>ROUND((ES24+ET24)/2,1)</f>
        <v>6.5</v>
      </c>
      <c r="EX24" s="713" t="str">
        <f>IF(ISNUMBER(EU24),ROUND((ES24+EU24)/2,1),"-")</f>
        <v>-</v>
      </c>
      <c r="EY24" s="714">
        <f>MAX(EW24:EX24)</f>
        <v>6.5</v>
      </c>
      <c r="EZ24" s="715">
        <f>IF(EW24&gt;=5,EW24,IF(EX24&gt;=5,EW24&amp;"/"&amp;EX24,EW24&amp;"/"&amp;EX24))</f>
        <v>6.5</v>
      </c>
      <c r="FA24" s="710">
        <v>6.5</v>
      </c>
      <c r="FB24" s="711">
        <v>4</v>
      </c>
      <c r="FC24" s="711"/>
      <c r="FD24" s="712">
        <f>IF(ISBLANK(FC24),FB24,FB24&amp;"/"&amp;FC24)</f>
        <v>4</v>
      </c>
      <c r="FE24" s="713">
        <f>ROUND((FA24+FB24)/2,1)</f>
        <v>5.3</v>
      </c>
      <c r="FF24" s="713" t="str">
        <f>IF(ISNUMBER(FC24),ROUND((FA24+FC24)/2,1),"-")</f>
        <v>-</v>
      </c>
      <c r="FG24" s="714">
        <f>MAX(FE24:FF24)</f>
        <v>5.3</v>
      </c>
      <c r="FH24" s="715">
        <f>IF(FE24&gt;=5,FE24,IF(FF24&gt;=5,FE24&amp;"/"&amp;FF24,FE24&amp;"/"&amp;FF24))</f>
        <v>5.3</v>
      </c>
      <c r="FI24" s="710">
        <v>6</v>
      </c>
      <c r="FJ24" s="711">
        <v>2</v>
      </c>
      <c r="FK24" s="711">
        <v>4</v>
      </c>
      <c r="FL24" s="712" t="str">
        <f>IF(ISBLANK(FK24),FJ24,FJ24&amp;"/"&amp;FK24)</f>
        <v>2/4</v>
      </c>
      <c r="FM24" s="713">
        <f>ROUND((FI24+FJ24)/2,1)</f>
        <v>4</v>
      </c>
      <c r="FN24" s="713">
        <f>IF(ISNUMBER(FK24),ROUND((FI24+FK24)/2,1),"-")</f>
        <v>5</v>
      </c>
      <c r="FO24" s="714">
        <f>MAX(FM24:FN24)</f>
        <v>5</v>
      </c>
      <c r="FP24" s="715" t="str">
        <f>IF(FM24&gt;=5,FM24,IF(FN24&gt;=5,FM24&amp;"/"&amp;FN24,FM24&amp;"/"&amp;FN24))</f>
        <v>4/5</v>
      </c>
      <c r="FQ24" s="710">
        <v>5</v>
      </c>
      <c r="FR24" s="711">
        <v>4</v>
      </c>
      <c r="FS24" s="711">
        <v>4</v>
      </c>
      <c r="FT24" s="712" t="str">
        <f>IF(ISBLANK(FS24),FR24,FR24&amp;"/"&amp;FS24)</f>
        <v>4/4</v>
      </c>
      <c r="FU24" s="713">
        <f>ROUND((FQ24+FR24)/2,1)</f>
        <v>4.5</v>
      </c>
      <c r="FV24" s="713">
        <f>IF(ISNUMBER(FS24),ROUND((FQ24+FS24)/2,1),"-")</f>
        <v>4.5</v>
      </c>
      <c r="FW24" s="714">
        <v>6.5</v>
      </c>
      <c r="FX24" s="716" t="s">
        <v>478</v>
      </c>
      <c r="FY24" s="717">
        <v>5</v>
      </c>
      <c r="FZ24" s="717">
        <v>6</v>
      </c>
      <c r="GA24" s="718">
        <v>6.6</v>
      </c>
      <c r="GB24" s="719">
        <f>ROUND((EI24*$EI$3+EQ24*$EQ$3+EY24*$EY$3+FG24*$FG$3+FO24*$FO$3+FW24*$FW$3+FY24*$FY$3+FZ24*$FZ$3+GA24*$GA$3)/$GB$3,1)</f>
        <v>6.4</v>
      </c>
      <c r="GC24" s="720" t="str">
        <f>IF(GB24&lt;4,"Kém",IF(GB24&lt;5,"Yếu",IF(GB24&lt;6,"TB",IF(GB24&lt;7,"TBK",IF(GB24&lt;8,"Khá",IF(GB24&lt;9,"Giỏi","XS"))))))</f>
        <v>TBK</v>
      </c>
      <c r="GD24" s="710">
        <v>6.6</v>
      </c>
      <c r="GE24" s="711">
        <v>5</v>
      </c>
      <c r="GF24" s="711"/>
      <c r="GG24" s="712">
        <f>IF(ISBLANK(GF24),GE24,GE24&amp;"/"&amp;GF24)</f>
        <v>5</v>
      </c>
      <c r="GH24" s="713">
        <f>ROUND((GD24+GE24)/2,1)</f>
        <v>5.8</v>
      </c>
      <c r="GI24" s="713" t="str">
        <f>IF(ISNUMBER(GF24),ROUND((GD24+GF24)/2,1),"-")</f>
        <v>-</v>
      </c>
      <c r="GJ24" s="714">
        <f>MAX(GH24:GI24)</f>
        <v>5.8</v>
      </c>
      <c r="GK24" s="715">
        <f>IF(GH24&gt;=5,GH24,IF(GI24&gt;=5,GH24&amp;"/"&amp;GI24,GH24&amp;"/"&amp;GI24))</f>
        <v>5.8</v>
      </c>
      <c r="GL24" s="710">
        <v>6</v>
      </c>
      <c r="GM24" s="711">
        <v>3</v>
      </c>
      <c r="GN24" s="711">
        <v>5</v>
      </c>
      <c r="GO24" s="712" t="str">
        <f>IF(ISBLANK(GN24),GM24,GM24&amp;"/"&amp;GN24)</f>
        <v>3/5</v>
      </c>
      <c r="GP24" s="713">
        <f>ROUND((GL24+GM24)/2,1)</f>
        <v>4.5</v>
      </c>
      <c r="GQ24" s="713">
        <f>IF(ISNUMBER(GN24),ROUND((GL24+GN24)/2,1),"-")</f>
        <v>5.5</v>
      </c>
      <c r="GR24" s="714">
        <f>MAX(GP24:GQ24)</f>
        <v>5.5</v>
      </c>
      <c r="GS24" s="715" t="str">
        <f>IF(GP24&gt;=5,GP24,IF(GQ24&gt;=5,GP24&amp;"/"&amp;GQ24,GP24&amp;"/"&amp;GQ24))</f>
        <v>4.5/5.5</v>
      </c>
      <c r="GT24" s="710">
        <v>7</v>
      </c>
      <c r="GU24" s="711">
        <v>7</v>
      </c>
      <c r="GV24" s="711"/>
      <c r="GW24" s="712">
        <f>IF(ISBLANK(GV24),GU24,GU24&amp;"/"&amp;GV24)</f>
        <v>7</v>
      </c>
      <c r="GX24" s="713">
        <f>ROUND((GT24+GU24)/2,1)</f>
        <v>7</v>
      </c>
      <c r="GY24" s="713" t="str">
        <f>IF(ISNUMBER(GV24),ROUND((GT24+GV24)/2,1),"-")</f>
        <v>-</v>
      </c>
      <c r="GZ24" s="714">
        <f>MAX(GX24:GY24)</f>
        <v>7</v>
      </c>
      <c r="HA24" s="715">
        <f>IF(GX24&gt;=5,GX24,IF(GY24&gt;=5,GX24&amp;"/"&amp;GY24,GX24&amp;"/"&amp;GY24))</f>
        <v>7</v>
      </c>
      <c r="HB24" s="710">
        <v>6.5</v>
      </c>
      <c r="HC24" s="711">
        <v>7</v>
      </c>
      <c r="HD24" s="711"/>
      <c r="HE24" s="712">
        <f>IF(ISBLANK(HD24),HC24,HC24&amp;"/"&amp;HD24)</f>
        <v>7</v>
      </c>
      <c r="HF24" s="713">
        <f>ROUND((HB24+HC24)/2,1)</f>
        <v>6.8</v>
      </c>
      <c r="HG24" s="713" t="str">
        <f>IF(ISNUMBER(HD24),ROUND((HB24+HD24)/2,1),"-")</f>
        <v>-</v>
      </c>
      <c r="HH24" s="714">
        <f>MAX(HF24:HG24)</f>
        <v>6.8</v>
      </c>
      <c r="HI24" s="715">
        <f>IF(HF24&gt;=5,HF24,IF(HG24&gt;=5,HF24&amp;"/"&amp;HG24,HF24&amp;"/"&amp;HG24))</f>
        <v>6.8</v>
      </c>
      <c r="HJ24" s="710">
        <v>6.5</v>
      </c>
      <c r="HK24" s="711">
        <v>3</v>
      </c>
      <c r="HL24" s="711">
        <v>7</v>
      </c>
      <c r="HM24" s="712" t="str">
        <f>IF(ISBLANK(HL24),HK24,HK24&amp;"/"&amp;HL24)</f>
        <v>3/7</v>
      </c>
      <c r="HN24" s="713">
        <f>ROUND((HJ24+HK24)/2,1)</f>
        <v>4.8</v>
      </c>
      <c r="HO24" s="713">
        <f>IF(ISNUMBER(HL24),ROUND((HJ24+HL24)/2,1),"-")</f>
        <v>6.8</v>
      </c>
      <c r="HP24" s="714">
        <f>MAX(HN24:HO24)</f>
        <v>6.8</v>
      </c>
      <c r="HQ24" s="715" t="str">
        <f>IF(HN24&gt;=5,HN24,IF(HO24&gt;=5,HN24&amp;"/"&amp;HO24,HN24&amp;"/"&amp;HO24))</f>
        <v>4.8/6.8</v>
      </c>
      <c r="HR24" s="721">
        <v>7</v>
      </c>
      <c r="HS24" s="722">
        <v>6</v>
      </c>
      <c r="HT24" s="722">
        <v>6</v>
      </c>
      <c r="HU24" s="723">
        <v>6.4</v>
      </c>
      <c r="HV24" s="724">
        <f>ROUND((GR24*$GR$3+GJ24*$GJ$3+GZ24*$GZ$3+HH24*$HH$3+HP24*$HP$3+HR24*$HR$3+HS24*$HS$3+HT24*$HT$3+HU24*$HU$3)/$HV$3,1)</f>
        <v>6.4</v>
      </c>
      <c r="HW24" s="725" t="str">
        <f>IF(HV24&lt;4,"Kém",IF(HV24&lt;5,"Yếu",IF(HV24&lt;6,"TB",IF(HV24&lt;7,"TBK",IF(HV24&lt;8,"Khá",IF(HV24&lt;9,"Giỏi","XS"))))))</f>
        <v>TBK</v>
      </c>
      <c r="HX24" s="719">
        <f>ROUND((HV24*$HV$3+GB24*$GB$3)/$HX$3,1)</f>
        <v>6.4</v>
      </c>
      <c r="HY24" s="726" t="str">
        <f>IF(HX24&lt;4,"Kém",IF(HX24&lt;5,"Yếu",IF(HX24&lt;6,"TB",IF(HX24&lt;7,"TBK",IF(HX24&lt;8,"Khá",IF(HX24&lt;9,"Giỏi","XS"))))))</f>
        <v>TBK</v>
      </c>
      <c r="HZ24" s="719">
        <f>ROUND((HX24*$HX$3+EA24*$EA$3)/$HZ$3,1)</f>
        <v>6.3</v>
      </c>
      <c r="IA24" s="727" t="str">
        <f>IF(HZ24&lt;4,"Kém",IF(HZ24&lt;5,"Yếu",IF(HZ24&lt;6,"TB",IF(HZ24&lt;7,"TBK",IF(HZ24&lt;8,"Khá",IF(HZ24&lt;9,"Giỏi","XS"))))))</f>
        <v>TBK</v>
      </c>
      <c r="IB24" s="717">
        <v>6</v>
      </c>
      <c r="IC24" s="717">
        <v>8</v>
      </c>
      <c r="ID24" s="728">
        <v>3.5</v>
      </c>
      <c r="IE24" s="718">
        <f>ROUND(SUM(IB24:ID24)/3,1)</f>
        <v>5.8</v>
      </c>
      <c r="IF24" s="719">
        <f>ROUND((HZ24+IE24)/2,1)</f>
        <v>6.1</v>
      </c>
      <c r="IG24" s="729" t="s">
        <v>531</v>
      </c>
      <c r="IH24" s="601"/>
    </row>
    <row r="25" spans="1:242" s="17" customFormat="1" ht="27" customHeight="1">
      <c r="A25" s="16">
        <v>2</v>
      </c>
      <c r="B25" s="260" t="s">
        <v>80</v>
      </c>
      <c r="C25" s="261" t="s">
        <v>234</v>
      </c>
      <c r="D25" s="262" t="s">
        <v>121</v>
      </c>
      <c r="E25" s="204">
        <v>7.2</v>
      </c>
      <c r="F25" s="264">
        <v>3</v>
      </c>
      <c r="G25" s="264"/>
      <c r="H25" s="265">
        <f>IF(ISBLANK(G25),F25,F25&amp;"/"&amp;G25)</f>
        <v>3</v>
      </c>
      <c r="I25" s="204">
        <f>ROUND((E25+F25)/2,1)</f>
        <v>5.1</v>
      </c>
      <c r="J25" s="204" t="str">
        <f>IF(ISNUMBER(G25),ROUND((E25+G25)/2,1),"-")</f>
        <v>-</v>
      </c>
      <c r="K25" s="623">
        <f t="shared" si="142"/>
        <v>5.1</v>
      </c>
      <c r="L25" s="204">
        <f t="shared" si="143"/>
        <v>5.1</v>
      </c>
      <c r="M25" s="204">
        <v>6</v>
      </c>
      <c r="N25" s="264">
        <v>4</v>
      </c>
      <c r="O25" s="264"/>
      <c r="P25" s="265">
        <f>IF(ISBLANK(O25),N25,N25&amp;"/"&amp;O25)</f>
        <v>4</v>
      </c>
      <c r="Q25" s="204">
        <f>ROUND((M25+N25)/2,1)</f>
        <v>5</v>
      </c>
      <c r="R25" s="204" t="str">
        <f>IF(ISNUMBER(O25),ROUND((M25+O25)/2,1),"-")</f>
        <v>-</v>
      </c>
      <c r="S25" s="623">
        <f>MAX(Q25:R25)</f>
        <v>5</v>
      </c>
      <c r="T25" s="204">
        <f>IF(Q25&gt;=5,Q25,IF(R25&gt;=5,Q25&amp;"/"&amp;R25,Q25&amp;"/"&amp;R25))</f>
        <v>5</v>
      </c>
      <c r="U25" s="204">
        <v>7</v>
      </c>
      <c r="V25" s="264">
        <v>8</v>
      </c>
      <c r="W25" s="264"/>
      <c r="X25" s="265">
        <f>IF(ISBLANK(W25),V25,V25&amp;"/"&amp;W25)</f>
        <v>8</v>
      </c>
      <c r="Y25" s="204">
        <f>ROUND((U25+V25)/2,1)</f>
        <v>7.5</v>
      </c>
      <c r="Z25" s="204" t="str">
        <f>IF(ISNUMBER(W25),ROUND((U25+W25)/2,1),"-")</f>
        <v>-</v>
      </c>
      <c r="AA25" s="623">
        <f>MAX(Y25:Z25)</f>
        <v>7.5</v>
      </c>
      <c r="AB25" s="204">
        <f>IF(Y25&gt;=5,Y25,IF(Z25&gt;=5,Y25&amp;"/"&amp;Z25,Y25&amp;"/"&amp;Z25))</f>
        <v>7.5</v>
      </c>
      <c r="AC25" s="204">
        <v>5.7</v>
      </c>
      <c r="AD25" s="264">
        <v>6</v>
      </c>
      <c r="AE25" s="264"/>
      <c r="AF25" s="265">
        <f>IF(ISBLANK(AE25),AD25,AD25&amp;"/"&amp;AE25)</f>
        <v>6</v>
      </c>
      <c r="AG25" s="204">
        <f>ROUND((AC25+AD25)/2,1)</f>
        <v>5.9</v>
      </c>
      <c r="AH25" s="204" t="str">
        <f>IF(ISNUMBER(AE25),ROUND((AC25+AE25)/2,1),"-")</f>
        <v>-</v>
      </c>
      <c r="AI25" s="623">
        <f>MAX(AG25:AH25)</f>
        <v>5.9</v>
      </c>
      <c r="AJ25" s="204">
        <f>IF(AG25&gt;=5,AG25,IF(AH25&gt;=5,AG25&amp;"/"&amp;AH25,AG25&amp;"/"&amp;AH25))</f>
        <v>5.9</v>
      </c>
      <c r="AK25" s="204">
        <v>8.5</v>
      </c>
      <c r="AL25" s="264">
        <v>9</v>
      </c>
      <c r="AM25" s="264"/>
      <c r="AN25" s="265">
        <f>IF(ISBLANK(AM25),AL25,AL25&amp;"/"&amp;AM25)</f>
        <v>9</v>
      </c>
      <c r="AO25" s="204">
        <f>ROUND((AK25+AL25)/2,1)</f>
        <v>8.8</v>
      </c>
      <c r="AP25" s="204" t="str">
        <f>IF(ISNUMBER(AM25),ROUND((AK25+AM25)/2,1),"-")</f>
        <v>-</v>
      </c>
      <c r="AQ25" s="623">
        <f>MAX(AO25:AP25)</f>
        <v>8.8</v>
      </c>
      <c r="AR25" s="204">
        <f>IF(AO25&gt;=5,AO25,IF(AP25&gt;=5,AO25&amp;"/"&amp;AP25,AO25&amp;"/"&amp;AP25))</f>
        <v>8.8</v>
      </c>
      <c r="AS25" s="204">
        <v>6.7</v>
      </c>
      <c r="AT25" s="264">
        <v>2</v>
      </c>
      <c r="AU25" s="264">
        <v>4</v>
      </c>
      <c r="AV25" s="265" t="str">
        <f>IF(ISBLANK(AU25),AT25,AT25&amp;"/"&amp;AU25)</f>
        <v>2/4</v>
      </c>
      <c r="AW25" s="204">
        <f>ROUND((AS25+AT25)/2,1)</f>
        <v>4.4</v>
      </c>
      <c r="AX25" s="204">
        <f>IF(ISNUMBER(AU25),ROUND((AS25+AU25)/2,1),"-")</f>
        <v>5.4</v>
      </c>
      <c r="AY25" s="623">
        <f>MAX(AW25:AX25)</f>
        <v>5.4</v>
      </c>
      <c r="AZ25" s="204" t="str">
        <f>IF(AW25&gt;=5,AW25,IF(AX25&gt;=5,AW25&amp;"/"&amp;AX25,AW25&amp;"/"&amp;AX25))</f>
        <v>4.4/5.4</v>
      </c>
      <c r="BA25" s="624">
        <v>5</v>
      </c>
      <c r="BB25" s="423">
        <f>ROUND((K25*$L$3+S25*$T$3+AA25*$AB$3+AI25*$AJ$3+AQ25*$AR$3+AY25*$AZ$3+BA25*$BA$3)/$BB$3,1)</f>
        <v>6.1</v>
      </c>
      <c r="BC25" s="625" t="str">
        <f>IF(BB25&lt;4,"Kém",IF(BB25&lt;5,"Yếu",IF(BB25&lt;6,"TB",IF(BB25&lt;7,"TBK",IF(BB25&lt;8,"Khá",IF(BB25&lt;9,"Giỏi","XS"))))))</f>
        <v>TBK</v>
      </c>
      <c r="BD25" s="204">
        <v>7</v>
      </c>
      <c r="BE25" s="264">
        <v>4</v>
      </c>
      <c r="BF25" s="264"/>
      <c r="BG25" s="265">
        <f>IF(ISBLANK(BF25),BE25,BE25&amp;"/"&amp;BF25)</f>
        <v>4</v>
      </c>
      <c r="BH25" s="204">
        <f>ROUND((BD25+BE25)/2,1)</f>
        <v>5.5</v>
      </c>
      <c r="BI25" s="204" t="str">
        <f>IF(ISNUMBER(BF25),ROUND((BD25+BF25)/2,1),"-")</f>
        <v>-</v>
      </c>
      <c r="BJ25" s="626">
        <f>MAX(BH25:BI25)</f>
        <v>5.5</v>
      </c>
      <c r="BK25" s="627">
        <f>IF(BH25&gt;=5,BH25,IF(BI25&gt;=5,BH25&amp;"/"&amp;BI25,BH25&amp;"/"&amp;BI25))</f>
        <v>5.5</v>
      </c>
      <c r="BL25" s="204">
        <v>6.3</v>
      </c>
      <c r="BM25" s="624">
        <v>4</v>
      </c>
      <c r="BN25" s="624"/>
      <c r="BO25" s="265">
        <f>IF(ISBLANK(BN25),BM25,BM25&amp;"/"&amp;BN25)</f>
        <v>4</v>
      </c>
      <c r="BP25" s="204">
        <f>ROUND((BL25+BM25)/2,1)</f>
        <v>5.2</v>
      </c>
      <c r="BQ25" s="204" t="str">
        <f>IF(ISNUMBER(BN25),ROUND((BL25+BN25)/2,1),"-")</f>
        <v>-</v>
      </c>
      <c r="BR25" s="626">
        <f>MAX(BP25:BQ25)</f>
        <v>5.2</v>
      </c>
      <c r="BS25" s="627">
        <f>IF(BP25&gt;=5,BP25,IF(BQ25&gt;=5,BP25&amp;"/"&amp;BQ25,BP25&amp;"/"&amp;BQ25))</f>
        <v>5.2</v>
      </c>
      <c r="BT25" s="204"/>
      <c r="BU25" s="204"/>
      <c r="BV25" s="626"/>
      <c r="BW25" s="627"/>
      <c r="BX25" s="204">
        <v>7.5</v>
      </c>
      <c r="BY25" s="264">
        <v>7</v>
      </c>
      <c r="BZ25" s="264"/>
      <c r="CA25" s="265">
        <f>IF(ISBLANK(BZ25),BY25,BY25&amp;"/"&amp;BZ25)</f>
        <v>7</v>
      </c>
      <c r="CB25" s="204">
        <f>ROUND((BX25+BY25)/2,1)</f>
        <v>7.3</v>
      </c>
      <c r="CC25" s="204" t="str">
        <f>IF(ISNUMBER(BZ25),ROUND((BX25+BZ25)/2,1),"-")</f>
        <v>-</v>
      </c>
      <c r="CD25" s="626">
        <f>MAX(CB25:CC25)</f>
        <v>7.3</v>
      </c>
      <c r="CE25" s="627">
        <f>IF(CB25&gt;=5,CB25,IF(CC25&gt;=5,CB25&amp;"/"&amp;CC25,CB25&amp;"/"&amp;CC25))</f>
        <v>7.3</v>
      </c>
      <c r="CF25" s="204">
        <v>8</v>
      </c>
      <c r="CG25" s="264">
        <v>6</v>
      </c>
      <c r="CH25" s="264"/>
      <c r="CI25" s="265">
        <f>IF(ISBLANK(CH25),CG25,CG25&amp;"/"&amp;CH25)</f>
        <v>6</v>
      </c>
      <c r="CJ25" s="204">
        <f>ROUND((CF25+CG25)/2,1)</f>
        <v>7</v>
      </c>
      <c r="CK25" s="204" t="str">
        <f>IF(ISNUMBER(CH25),ROUND((CF25+CH25)/2,1),"-")</f>
        <v>-</v>
      </c>
      <c r="CL25" s="626">
        <f>MAX(CJ25:CK25)</f>
        <v>7</v>
      </c>
      <c r="CM25" s="627">
        <f>IF(CJ25&gt;=5,CJ25,IF(CK25&gt;=5,CJ25&amp;"/"&amp;CK25,CJ25&amp;"/"&amp;CK25))</f>
        <v>7</v>
      </c>
      <c r="CN25" s="204">
        <v>7</v>
      </c>
      <c r="CO25" s="264">
        <v>5</v>
      </c>
      <c r="CP25" s="264"/>
      <c r="CQ25" s="265">
        <f>IF(ISBLANK(CP25),CO25,CO25&amp;"/"&amp;CP25)</f>
        <v>5</v>
      </c>
      <c r="CR25" s="204">
        <f>ROUND((CN25+CO25)/2,1)</f>
        <v>6</v>
      </c>
      <c r="CS25" s="204" t="str">
        <f>IF(ISNUMBER(CP25),ROUND((CN25+CP25)/2,1),"-")</f>
        <v>-</v>
      </c>
      <c r="CT25" s="626">
        <f>MAX(CR25:CS25)</f>
        <v>6</v>
      </c>
      <c r="CU25" s="627">
        <f>IF(CR25&gt;=5,CR25,IF(CS25&gt;=5,CR25&amp;"/"&amp;CS25,CR25&amp;"/"&amp;CS25))</f>
        <v>6</v>
      </c>
      <c r="CV25" s="204">
        <v>7.6</v>
      </c>
      <c r="CW25" s="264">
        <v>7</v>
      </c>
      <c r="CX25" s="264"/>
      <c r="CY25" s="265">
        <f>IF(ISBLANK(CX25),CW25,CW25&amp;"/"&amp;CX25)</f>
        <v>7</v>
      </c>
      <c r="CZ25" s="204">
        <f>ROUND((CV25+CW25)/2,1)</f>
        <v>7.3</v>
      </c>
      <c r="DA25" s="204" t="str">
        <f>IF(ISNUMBER(CX25),ROUND((CV25+CX25)/2,1),"-")</f>
        <v>-</v>
      </c>
      <c r="DB25" s="626">
        <f>MAX(CZ25:DA25)</f>
        <v>7.3</v>
      </c>
      <c r="DC25" s="627">
        <f>IF(CZ25&gt;=5,CZ25,IF(DA25&gt;=5,CZ25&amp;"/"&amp;DA25,CZ25&amp;"/"&amp;DA25))</f>
        <v>7.3</v>
      </c>
      <c r="DD25" s="204">
        <v>4</v>
      </c>
      <c r="DE25" s="264">
        <v>5</v>
      </c>
      <c r="DF25" s="264">
        <v>7</v>
      </c>
      <c r="DG25" s="265" t="str">
        <f>IF(ISBLANK(DF25),DE25,DE25&amp;"/"&amp;DF25)</f>
        <v>5/7</v>
      </c>
      <c r="DH25" s="204">
        <f>ROUND((DD25+DE25)/2,1)</f>
        <v>4.5</v>
      </c>
      <c r="DI25" s="204">
        <f>IF(ISNUMBER(DF25),ROUND((DD25+DF25)/2,1),"-")</f>
        <v>5.5</v>
      </c>
      <c r="DJ25" s="626">
        <f>MAX(DH25:DI25)</f>
        <v>5.5</v>
      </c>
      <c r="DK25" s="627" t="str">
        <f>IF(DH25&gt;=5,DH25,IF(DI25&gt;=5,DH25&amp;"/"&amp;DI25,DH25&amp;"/"&amp;DI25))</f>
        <v>4.5/5.5</v>
      </c>
      <c r="DL25" s="204">
        <v>7.4</v>
      </c>
      <c r="DM25" s="264">
        <v>7</v>
      </c>
      <c r="DN25" s="264"/>
      <c r="DO25" s="265">
        <f>IF(ISBLANK(DN25),DM25,DM25&amp;"/"&amp;DN25)</f>
        <v>7</v>
      </c>
      <c r="DP25" s="204">
        <f>ROUND((DL25+DM25)/2,1)</f>
        <v>7.2</v>
      </c>
      <c r="DQ25" s="204" t="str">
        <f>IF(ISNUMBER(DN25),ROUND((DL25+DN25)/2,1),"-")</f>
        <v>-</v>
      </c>
      <c r="DR25" s="626">
        <f>MAX(DP25:DQ25)</f>
        <v>7.2</v>
      </c>
      <c r="DS25" s="627">
        <f>IF(DP25&gt;=5,DP25,IF(DQ25&gt;=5,DP25&amp;"/"&amp;DQ25,DP25&amp;"/"&amp;DQ25))</f>
        <v>7.2</v>
      </c>
      <c r="DT25" s="628">
        <v>6</v>
      </c>
      <c r="DU25" s="273">
        <v>6</v>
      </c>
      <c r="DV25" s="273">
        <v>7</v>
      </c>
      <c r="DW25" s="626">
        <f>ROUND(SUM(DT25:DV25)/3,1)</f>
        <v>6.3</v>
      </c>
      <c r="DX25" s="264">
        <v>8</v>
      </c>
      <c r="DY25" s="423">
        <f>ROUND((CL25*$CM$3+CT25*$CU$3+DB25*$DC$3+DJ25*$DK$3+DX25*$DX$3+BJ25*$BK$3+BR25*$BW$3+CD25*$CE$3+DW25*$DW$3+DR25*$DS$3)/$DY$3,1)</f>
        <v>6.4</v>
      </c>
      <c r="DZ25" s="218" t="str">
        <f>IF(DY25&lt;4,"Kém",IF(DY25&lt;5,"Yếu",IF(DY25&lt;6,"TB",IF(DY25&lt;7,"TBK",IF(DY25&lt;8,"Khá",IF(DY25&lt;9,"Giỏi","XS"))))))</f>
        <v>TBK</v>
      </c>
      <c r="EA25" s="423">
        <f>ROUND((BB25*$BB$3+DY25*$DY$3)/$EA$3,1)</f>
        <v>6.3</v>
      </c>
      <c r="EB25" s="218" t="str">
        <f>IF(EA25&lt;4,"Kém",IF(EA25&lt;5,"Yếu",IF(EA25&lt;6,"TB",IF(EA25&lt;7,"TBK",IF(EA25&lt;8,"Khá",IF(EA25&lt;9,"Giỏi","XS"))))))</f>
        <v>TBK</v>
      </c>
      <c r="EC25" s="507">
        <v>6</v>
      </c>
      <c r="ED25" s="377">
        <v>4</v>
      </c>
      <c r="EE25" s="377"/>
      <c r="EF25" s="508">
        <f>IF(ISBLANK(EE25),ED25,ED25&amp;"/"&amp;EE25)</f>
        <v>4</v>
      </c>
      <c r="EG25" s="376">
        <f>ROUND((EC25+ED25)/2,1)</f>
        <v>5</v>
      </c>
      <c r="EH25" s="376" t="str">
        <f>IF(ISNUMBER(EE25),ROUND((EC25+EE25)/2,1),"-")</f>
        <v>-</v>
      </c>
      <c r="EI25" s="378">
        <f>MAX(EG25:EH25)</f>
        <v>5</v>
      </c>
      <c r="EJ25" s="530">
        <f>IF(EG25&gt;=5,EG25,IF(EH25&gt;=5,EG25&amp;"/"&amp;EH25,EG25&amp;"/"&amp;EH25))</f>
        <v>5</v>
      </c>
      <c r="EK25" s="507">
        <v>7.5</v>
      </c>
      <c r="EL25" s="377">
        <v>4</v>
      </c>
      <c r="EM25" s="377"/>
      <c r="EN25" s="508">
        <f>IF(ISBLANK(EM25),EL25,EL25&amp;"/"&amp;EM25)</f>
        <v>4</v>
      </c>
      <c r="EO25" s="376">
        <f>ROUND((EK25+EL25)/2,1)</f>
        <v>5.8</v>
      </c>
      <c r="EP25" s="376" t="str">
        <f>IF(ISNUMBER(EM25),ROUND((EK25+EM25)/2,1),"-")</f>
        <v>-</v>
      </c>
      <c r="EQ25" s="378">
        <f>MAX(EO25:EP25)</f>
        <v>5.8</v>
      </c>
      <c r="ER25" s="530">
        <f>IF(EO25&gt;=5,EO25,IF(EP25&gt;=5,EO25&amp;"/"&amp;EP25,EO25&amp;"/"&amp;EP25))</f>
        <v>5.8</v>
      </c>
      <c r="ES25" s="507">
        <v>7.5</v>
      </c>
      <c r="ET25" s="377">
        <v>5</v>
      </c>
      <c r="EU25" s="377"/>
      <c r="EV25" s="508">
        <f>IF(ISBLANK(EU25),ET25,ET25&amp;"/"&amp;EU25)</f>
        <v>5</v>
      </c>
      <c r="EW25" s="376">
        <f>ROUND((ES25+ET25)/2,1)</f>
        <v>6.3</v>
      </c>
      <c r="EX25" s="376" t="str">
        <f>IF(ISNUMBER(EU25),ROUND((ES25+EU25)/2,1),"-")</f>
        <v>-</v>
      </c>
      <c r="EY25" s="378">
        <f>MAX(EW25:EX25)</f>
        <v>6.3</v>
      </c>
      <c r="EZ25" s="530">
        <f>IF(EW25&gt;=5,EW25,IF(EX25&gt;=5,EW25&amp;"/"&amp;EX25,EW25&amp;"/"&amp;EX25))</f>
        <v>6.3</v>
      </c>
      <c r="FA25" s="507">
        <v>6</v>
      </c>
      <c r="FB25" s="377">
        <v>6</v>
      </c>
      <c r="FC25" s="377"/>
      <c r="FD25" s="508">
        <f>IF(ISBLANK(FC25),FB25,FB25&amp;"/"&amp;FC25)</f>
        <v>6</v>
      </c>
      <c r="FE25" s="376">
        <f>ROUND((FA25+FB25)/2,1)</f>
        <v>6</v>
      </c>
      <c r="FF25" s="376" t="str">
        <f>IF(ISNUMBER(FC25),ROUND((FA25+FC25)/2,1),"-")</f>
        <v>-</v>
      </c>
      <c r="FG25" s="378">
        <f>MAX(FE25:FF25)</f>
        <v>6</v>
      </c>
      <c r="FH25" s="530">
        <f>IF(FE25&gt;=5,FE25,IF(FF25&gt;=5,FE25&amp;"/"&amp;FF25,FE25&amp;"/"&amp;FF25))</f>
        <v>6</v>
      </c>
      <c r="FI25" s="507">
        <v>6.67</v>
      </c>
      <c r="FJ25" s="377">
        <v>2</v>
      </c>
      <c r="FK25" s="377">
        <v>7</v>
      </c>
      <c r="FL25" s="508" t="str">
        <f>IF(ISBLANK(FK25),FJ25,FJ25&amp;"/"&amp;FK25)</f>
        <v>2/7</v>
      </c>
      <c r="FM25" s="376">
        <f>ROUND((FI25+FJ25)/2,1)</f>
        <v>4.3</v>
      </c>
      <c r="FN25" s="376">
        <f>IF(ISNUMBER(FK25),ROUND((FI25+FK25)/2,1),"-")</f>
        <v>6.8</v>
      </c>
      <c r="FO25" s="378">
        <f>MAX(FM25:FN25)</f>
        <v>6.8</v>
      </c>
      <c r="FP25" s="530" t="str">
        <f>IF(FM25&gt;=5,FM25,IF(FN25&gt;=5,FM25&amp;"/"&amp;FN25,FM25&amp;"/"&amp;FN25))</f>
        <v>4.3/6.8</v>
      </c>
      <c r="FQ25" s="507">
        <v>5</v>
      </c>
      <c r="FR25" s="377">
        <v>8</v>
      </c>
      <c r="FS25" s="377"/>
      <c r="FT25" s="508">
        <f t="shared" si="169"/>
        <v>8</v>
      </c>
      <c r="FU25" s="376">
        <f>ROUND((FQ25+FR25)/2,1)</f>
        <v>6.5</v>
      </c>
      <c r="FV25" s="376" t="str">
        <f>IF(ISNUMBER(FS25),ROUND((FQ25+FS25)/2,1),"-")</f>
        <v>-</v>
      </c>
      <c r="FW25" s="378">
        <f>MAX(FU25:FV25)</f>
        <v>6.5</v>
      </c>
      <c r="FX25" s="530">
        <f>IF(FU25&gt;=5,FU25,IF(FV25&gt;=5,FU25&amp;"/"&amp;FV25,FU25&amp;"/"&amp;FV25))</f>
        <v>6.5</v>
      </c>
      <c r="FY25" s="509">
        <v>7</v>
      </c>
      <c r="FZ25" s="509">
        <v>8</v>
      </c>
      <c r="GA25" s="510">
        <v>7.4</v>
      </c>
      <c r="GB25" s="500">
        <f>ROUND((EI25*$EI$3+EQ25*$EQ$3+EY25*$EY$3+FG25*$FG$3+FO25*$FO$3+FW25*$FW$3+FY25*$FY$3+FZ25*$FZ$3+GA25*$GA$3)/$GB$3,1)</f>
        <v>6.4</v>
      </c>
      <c r="GC25" s="529" t="str">
        <f>IF(GB25&lt;4,"Kém",IF(GB25&lt;5,"Yếu",IF(GB25&lt;6,"TB",IF(GB25&lt;7,"TBK",IF(GB25&lt;8,"Khá",IF(GB25&lt;9,"Giỏi","XS"))))))</f>
        <v>TBK</v>
      </c>
      <c r="GD25" s="507">
        <v>7.6</v>
      </c>
      <c r="GE25" s="377">
        <v>7</v>
      </c>
      <c r="GF25" s="377"/>
      <c r="GG25" s="508">
        <f>IF(ISBLANK(GF25),GE25,GE25&amp;"/"&amp;GF25)</f>
        <v>7</v>
      </c>
      <c r="GH25" s="376">
        <f>ROUND((GD25+GE25)/2,1)</f>
        <v>7.3</v>
      </c>
      <c r="GI25" s="376" t="str">
        <f>IF(ISNUMBER(GF25),ROUND((GD25+GF25)/2,1),"-")</f>
        <v>-</v>
      </c>
      <c r="GJ25" s="378">
        <f>MAX(GH25:GI25)</f>
        <v>7.3</v>
      </c>
      <c r="GK25" s="530">
        <f>IF(GH25&gt;=5,GH25,IF(GI25&gt;=5,GH25&amp;"/"&amp;GI25,GH25&amp;"/"&amp;GI25))</f>
        <v>7.3</v>
      </c>
      <c r="GL25" s="507">
        <v>7</v>
      </c>
      <c r="GM25" s="377">
        <v>4</v>
      </c>
      <c r="GN25" s="377"/>
      <c r="GO25" s="508">
        <f>IF(ISBLANK(GN25),GM25,GM25&amp;"/"&amp;GN25)</f>
        <v>4</v>
      </c>
      <c r="GP25" s="376">
        <f>ROUND((GL25+GM25)/2,1)</f>
        <v>5.5</v>
      </c>
      <c r="GQ25" s="376" t="str">
        <f>IF(ISNUMBER(GN25),ROUND((GL25+GN25)/2,1),"-")</f>
        <v>-</v>
      </c>
      <c r="GR25" s="378">
        <f>MAX(GP25:GQ25)</f>
        <v>5.5</v>
      </c>
      <c r="GS25" s="530">
        <f>IF(GP25&gt;=5,GP25,IF(GQ25&gt;=5,GP25&amp;"/"&amp;GQ25,GP25&amp;"/"&amp;GQ25))</f>
        <v>5.5</v>
      </c>
      <c r="GT25" s="507">
        <v>6.5</v>
      </c>
      <c r="GU25" s="377">
        <v>6</v>
      </c>
      <c r="GV25" s="377"/>
      <c r="GW25" s="508">
        <f>IF(ISBLANK(GV25),GU25,GU25&amp;"/"&amp;GV25)</f>
        <v>6</v>
      </c>
      <c r="GX25" s="376">
        <f>ROUND((GT25+GU25)/2,1)</f>
        <v>6.3</v>
      </c>
      <c r="GY25" s="376" t="str">
        <f>IF(ISNUMBER(GV25),ROUND((GT25+GV25)/2,1),"-")</f>
        <v>-</v>
      </c>
      <c r="GZ25" s="378">
        <f>MAX(GX25:GY25)</f>
        <v>6.3</v>
      </c>
      <c r="HA25" s="530">
        <f>IF(GX25&gt;=5,GX25,IF(GY25&gt;=5,GX25&amp;"/"&amp;GY25,GX25&amp;"/"&amp;GY25))</f>
        <v>6.3</v>
      </c>
      <c r="HB25" s="507">
        <v>7</v>
      </c>
      <c r="HC25" s="377">
        <v>7</v>
      </c>
      <c r="HD25" s="377"/>
      <c r="HE25" s="508">
        <f>IF(ISBLANK(HD25),HC25,HC25&amp;"/"&amp;HD25)</f>
        <v>7</v>
      </c>
      <c r="HF25" s="376">
        <f>ROUND((HB25+HC25)/2,1)</f>
        <v>7</v>
      </c>
      <c r="HG25" s="376" t="str">
        <f>IF(ISNUMBER(HD25),ROUND((HB25+HD25)/2,1),"-")</f>
        <v>-</v>
      </c>
      <c r="HH25" s="378">
        <f>MAX(HF25:HG25)</f>
        <v>7</v>
      </c>
      <c r="HI25" s="530">
        <f>IF(HF25&gt;=5,HF25,IF(HG25&gt;=5,HF25&amp;"/"&amp;HG25,HF25&amp;"/"&amp;HG25))</f>
        <v>7</v>
      </c>
      <c r="HJ25" s="507">
        <v>7</v>
      </c>
      <c r="HK25" s="377">
        <v>7</v>
      </c>
      <c r="HL25" s="377"/>
      <c r="HM25" s="508">
        <f>IF(ISBLANK(HL25),HK25,HK25&amp;"/"&amp;HL25)</f>
        <v>7</v>
      </c>
      <c r="HN25" s="376">
        <f>ROUND((HJ25+HK25)/2,1)</f>
        <v>7</v>
      </c>
      <c r="HO25" s="376" t="str">
        <f>IF(ISNUMBER(HL25),ROUND((HJ25+HL25)/2,1),"-")</f>
        <v>-</v>
      </c>
      <c r="HP25" s="378">
        <f>MAX(HN25:HO25)</f>
        <v>7</v>
      </c>
      <c r="HQ25" s="530">
        <f>IF(HN25&gt;=5,HN25,IF(HO25&gt;=5,HN25&amp;"/"&amp;HO25,HN25&amp;"/"&amp;HO25))</f>
        <v>7</v>
      </c>
      <c r="HR25" s="547">
        <v>7</v>
      </c>
      <c r="HS25" s="548">
        <v>7</v>
      </c>
      <c r="HT25" s="548">
        <v>7</v>
      </c>
      <c r="HU25" s="549">
        <v>7</v>
      </c>
      <c r="HV25" s="498">
        <f>ROUND((GR25*$GR$3+GJ25*$GJ$3+GZ25*$GZ$3+HH25*$HH$3+HP25*$HP$3+HR25*$HR$3+HS25*$HS$3+HT25*$HT$3+HU25*$HU$3)/$HV$3,1)</f>
        <v>6.8</v>
      </c>
      <c r="HW25" s="499" t="str">
        <f>IF(HV25&lt;4,"Kém",IF(HV25&lt;5,"Yếu",IF(HV25&lt;6,"TB",IF(HV25&lt;7,"TBK",IF(HV25&lt;8,"Khá",IF(HV25&lt;9,"Giỏi","XS"))))))</f>
        <v>TBK</v>
      </c>
      <c r="HX25" s="500">
        <f>ROUND((HV25*$HV$3+GB25*$GB$3)/$HX$3,1)</f>
        <v>6.6</v>
      </c>
      <c r="HY25" s="497" t="str">
        <f>IF(HX25&lt;4,"Kém",IF(HX25&lt;5,"Yếu",IF(HX25&lt;6,"TB",IF(HX25&lt;7,"TBK",IF(HX25&lt;8,"Khá",IF(HX25&lt;9,"Giỏi","XS"))))))</f>
        <v>TBK</v>
      </c>
      <c r="HZ25" s="500">
        <f>ROUND((HX25*$HX$3+EA25*$EA$3)/$HZ$3,1)</f>
        <v>6.4</v>
      </c>
      <c r="IA25" s="594" t="str">
        <f>IF(HZ25&lt;4,"Kém",IF(HZ25&lt;5,"Yếu",IF(HZ25&lt;6,"TB",IF(HZ25&lt;7,"TBK",IF(HZ25&lt;8,"Khá",IF(HZ25&lt;9,"Giỏi","XS"))))))</f>
        <v>TBK</v>
      </c>
      <c r="IB25" s="629">
        <v>2</v>
      </c>
      <c r="IC25" s="509">
        <v>7</v>
      </c>
      <c r="ID25" s="629">
        <v>4.5</v>
      </c>
      <c r="IE25" s="510">
        <f>ROUND(SUM(IB25:ID25)/3,1)</f>
        <v>4.5</v>
      </c>
      <c r="IF25" s="500">
        <f>ROUND((HZ25+IE25)/2,1)</f>
        <v>5.5</v>
      </c>
      <c r="IG25" s="601" t="s">
        <v>531</v>
      </c>
      <c r="IH25" s="601"/>
    </row>
    <row r="26" spans="1:242" s="17" customFormat="1" ht="27" customHeight="1">
      <c r="A26" s="15">
        <v>3</v>
      </c>
      <c r="B26" s="156" t="s">
        <v>94</v>
      </c>
      <c r="C26" s="157" t="s">
        <v>178</v>
      </c>
      <c r="D26" s="158" t="s">
        <v>124</v>
      </c>
      <c r="E26" s="206">
        <v>7.8</v>
      </c>
      <c r="F26" s="202">
        <v>7</v>
      </c>
      <c r="G26" s="202"/>
      <c r="H26" s="203">
        <f>IF(ISBLANK(G26),F26,F26&amp;"/"&amp;G26)</f>
        <v>7</v>
      </c>
      <c r="I26" s="206">
        <f>ROUND((E26+F26)/2,1)</f>
        <v>7.4</v>
      </c>
      <c r="J26" s="206" t="str">
        <f>IF(ISNUMBER(G26),ROUND((E26+G26)/2,1),"-")</f>
        <v>-</v>
      </c>
      <c r="K26" s="442">
        <f t="shared" si="142"/>
        <v>7.4</v>
      </c>
      <c r="L26" s="206">
        <f t="shared" si="143"/>
        <v>7.4</v>
      </c>
      <c r="M26" s="206">
        <v>5.5</v>
      </c>
      <c r="N26" s="202">
        <v>6</v>
      </c>
      <c r="O26" s="202"/>
      <c r="P26" s="203">
        <f>IF(ISBLANK(O26),N26,N26&amp;"/"&amp;O26)</f>
        <v>6</v>
      </c>
      <c r="Q26" s="206">
        <f>ROUND((M26+N26)/2,1)</f>
        <v>5.8</v>
      </c>
      <c r="R26" s="206" t="str">
        <f>IF(ISNUMBER(O26),ROUND((M26+O26)/2,1),"-")</f>
        <v>-</v>
      </c>
      <c r="S26" s="442">
        <f>MAX(Q26:R26)</f>
        <v>5.8</v>
      </c>
      <c r="T26" s="206">
        <f>IF(Q26&gt;=5,Q26,IF(R26&gt;=5,Q26&amp;"/"&amp;R26,Q26&amp;"/"&amp;R26))</f>
        <v>5.8</v>
      </c>
      <c r="U26" s="206">
        <v>5.7</v>
      </c>
      <c r="V26" s="202">
        <v>5</v>
      </c>
      <c r="W26" s="202"/>
      <c r="X26" s="203">
        <f>IF(ISBLANK(W26),V26,V26&amp;"/"&amp;W26)</f>
        <v>5</v>
      </c>
      <c r="Y26" s="206">
        <f>ROUND((U26+V26)/2,1)</f>
        <v>5.4</v>
      </c>
      <c r="Z26" s="206" t="str">
        <f>IF(ISNUMBER(W26),ROUND((U26+W26)/2,1),"-")</f>
        <v>-</v>
      </c>
      <c r="AA26" s="442">
        <f>MAX(Y26:Z26)</f>
        <v>5.4</v>
      </c>
      <c r="AB26" s="206">
        <f>IF(Y26&gt;=5,Y26,IF(Z26&gt;=5,Y26&amp;"/"&amp;Z26,Y26&amp;"/"&amp;Z26))</f>
        <v>5.4</v>
      </c>
      <c r="AC26" s="230"/>
      <c r="AD26" s="226"/>
      <c r="AE26" s="226"/>
      <c r="AF26" s="226" t="s">
        <v>235</v>
      </c>
      <c r="AG26" s="230">
        <f>ROUND((AC26+AD26)/2,1)</f>
        <v>0</v>
      </c>
      <c r="AH26" s="230" t="str">
        <f>IF(ISNUMBER(AE26),ROUND((AC26+AE26)/2,1),"-")</f>
        <v>-</v>
      </c>
      <c r="AI26" s="451">
        <v>7</v>
      </c>
      <c r="AJ26" s="443" t="s">
        <v>426</v>
      </c>
      <c r="AK26" s="206">
        <v>8.2</v>
      </c>
      <c r="AL26" s="202">
        <v>4</v>
      </c>
      <c r="AM26" s="202"/>
      <c r="AN26" s="203">
        <f>IF(ISBLANK(AM26),AL26,AL26&amp;"/"&amp;AM26)</f>
        <v>4</v>
      </c>
      <c r="AO26" s="206">
        <f>ROUND((AK26+AL26)/2,1)</f>
        <v>6.1</v>
      </c>
      <c r="AP26" s="206" t="str">
        <f>IF(ISNUMBER(AM26),ROUND((AK26+AM26)/2,1),"-")</f>
        <v>-</v>
      </c>
      <c r="AQ26" s="442">
        <f>MAX(AO26:AP26)</f>
        <v>6.1</v>
      </c>
      <c r="AR26" s="206">
        <f>IF(AO26&gt;=5,AO26,IF(AP26&gt;=5,AO26&amp;"/"&amp;AP26,AO26&amp;"/"&amp;AP26))</f>
        <v>6.1</v>
      </c>
      <c r="AS26" s="206">
        <v>4.7</v>
      </c>
      <c r="AT26" s="202">
        <v>4</v>
      </c>
      <c r="AU26" s="202">
        <v>3</v>
      </c>
      <c r="AV26" s="203" t="str">
        <f>IF(ISBLANK(AU26),AT26,AT26&amp;"/"&amp;AU26)</f>
        <v>4/3</v>
      </c>
      <c r="AW26" s="206">
        <f>ROUND((AS26+AT26)/2,1)</f>
        <v>4.4</v>
      </c>
      <c r="AX26" s="206">
        <f>IF(ISNUMBER(AU26),ROUND((AS26+AU26)/2,1),"-")</f>
        <v>3.9</v>
      </c>
      <c r="AY26" s="442">
        <v>7.1</v>
      </c>
      <c r="AZ26" s="443" t="s">
        <v>292</v>
      </c>
      <c r="BA26" s="453">
        <v>6</v>
      </c>
      <c r="BB26" s="427">
        <f>ROUND((K26*$L$3+S26*$T$3+AA26*$AB$3+AI26*$AJ$3+AQ26*$AR$3+AY26*$AZ$3+BA26*$BA$3)/$BB$3,1)</f>
        <v>6.6</v>
      </c>
      <c r="BC26" s="235" t="str">
        <f>IF(BB26&lt;4,"Kém",IF(BB26&lt;5,"Yếu",IF(BB26&lt;6,"TB",IF(BB26&lt;7,"TBK",IF(BB26&lt;8,"Khá",IF(BB26&lt;9,"Giỏi","XS"))))))</f>
        <v>TBK</v>
      </c>
      <c r="BD26" s="206">
        <v>6</v>
      </c>
      <c r="BE26" s="202">
        <v>4</v>
      </c>
      <c r="BF26" s="202"/>
      <c r="BG26" s="203">
        <f>IF(ISBLANK(BF26),BE26,BE26&amp;"/"&amp;BF26)</f>
        <v>4</v>
      </c>
      <c r="BH26" s="206">
        <f>ROUND((BD26+BE26)/2,1)</f>
        <v>5</v>
      </c>
      <c r="BI26" s="206" t="str">
        <f>IF(ISNUMBER(BF26),ROUND((BD26+BF26)/2,1),"-")</f>
        <v>-</v>
      </c>
      <c r="BJ26" s="443">
        <f>MAX(BH26:BI26)</f>
        <v>5</v>
      </c>
      <c r="BK26" s="444">
        <f>IF(BH26&gt;=5,BH26,IF(BI26&gt;=5,BH26&amp;"/"&amp;BI26,BH26&amp;"/"&amp;BI26))</f>
        <v>5</v>
      </c>
      <c r="BL26" s="206">
        <v>7</v>
      </c>
      <c r="BM26" s="431">
        <v>6</v>
      </c>
      <c r="BN26" s="431"/>
      <c r="BO26" s="203">
        <f>IF(ISBLANK(BN26),BM26,BM26&amp;"/"&amp;BN26)</f>
        <v>6</v>
      </c>
      <c r="BP26" s="206">
        <f>ROUND((BL26+BM26)/2,1)</f>
        <v>6.5</v>
      </c>
      <c r="BQ26" s="206" t="str">
        <f>IF(ISNUMBER(BN26),ROUND((BL26+BN26)/2,1),"-")</f>
        <v>-</v>
      </c>
      <c r="BR26" s="443">
        <f>MAX(BP26:BQ26)</f>
        <v>6.5</v>
      </c>
      <c r="BS26" s="444">
        <f>IF(BP26&gt;=5,BP26,IF(BQ26&gt;=5,BP26&amp;"/"&amp;BQ26,BP26&amp;"/"&amp;BQ26))</f>
        <v>6.5</v>
      </c>
      <c r="BT26" s="206"/>
      <c r="BU26" s="206"/>
      <c r="BV26" s="443"/>
      <c r="BW26" s="444"/>
      <c r="BX26" s="206">
        <v>7.5</v>
      </c>
      <c r="BY26" s="202">
        <v>4</v>
      </c>
      <c r="BZ26" s="202"/>
      <c r="CA26" s="203">
        <f>IF(ISBLANK(BZ26),BY26,BY26&amp;"/"&amp;BZ26)</f>
        <v>4</v>
      </c>
      <c r="CB26" s="206">
        <f>ROUND((BX26+BY26)/2,1)</f>
        <v>5.8</v>
      </c>
      <c r="CC26" s="206" t="str">
        <f>IF(ISNUMBER(BZ26),ROUND((BX26+BZ26)/2,1),"-")</f>
        <v>-</v>
      </c>
      <c r="CD26" s="443">
        <f>MAX(CB26:CC26)</f>
        <v>5.8</v>
      </c>
      <c r="CE26" s="444">
        <f>IF(CB26&gt;=5,CB26,IF(CC26&gt;=5,CB26&amp;"/"&amp;CC26,CB26&amp;"/"&amp;CC26))</f>
        <v>5.8</v>
      </c>
      <c r="CF26" s="206">
        <v>7</v>
      </c>
      <c r="CG26" s="202">
        <v>6</v>
      </c>
      <c r="CH26" s="202"/>
      <c r="CI26" s="203">
        <f>IF(ISBLANK(CH26),CG26,CG26&amp;"/"&amp;CH26)</f>
        <v>6</v>
      </c>
      <c r="CJ26" s="206">
        <f>ROUND((CF26+CG26)/2,1)</f>
        <v>6.5</v>
      </c>
      <c r="CK26" s="206" t="str">
        <f>IF(ISNUMBER(CH26),ROUND((CF26+CH26)/2,1),"-")</f>
        <v>-</v>
      </c>
      <c r="CL26" s="443">
        <f>MAX(CJ26:CK26)</f>
        <v>6.5</v>
      </c>
      <c r="CM26" s="444">
        <f>IF(CJ26&gt;=5,CJ26,IF(CK26&gt;=5,CJ26&amp;"/"&amp;CK26,CJ26&amp;"/"&amp;CK26))</f>
        <v>6.5</v>
      </c>
      <c r="CN26" s="206">
        <v>5.4</v>
      </c>
      <c r="CO26" s="202">
        <v>4</v>
      </c>
      <c r="CP26" s="202">
        <v>5</v>
      </c>
      <c r="CQ26" s="203" t="str">
        <f>IF(ISBLANK(CP26),CO26,CO26&amp;"/"&amp;CP26)</f>
        <v>4/5</v>
      </c>
      <c r="CR26" s="206">
        <f>ROUND((CN26+CO26)/2,1)</f>
        <v>4.7</v>
      </c>
      <c r="CS26" s="206">
        <f>IF(ISNUMBER(CP26),ROUND((CN26+CP26)/2,1),"-")</f>
        <v>5.2</v>
      </c>
      <c r="CT26" s="443">
        <f>MAX(CR26:CS26)</f>
        <v>5.2</v>
      </c>
      <c r="CU26" s="444" t="str">
        <f>IF(CR26&gt;=5,CR26,IF(CS26&gt;=5,CR26&amp;"/"&amp;CS26,CR26&amp;"/"&amp;CS26))</f>
        <v>4.7/5.2</v>
      </c>
      <c r="CV26" s="206">
        <v>7</v>
      </c>
      <c r="CW26" s="202">
        <v>2</v>
      </c>
      <c r="CX26" s="202">
        <v>4</v>
      </c>
      <c r="CY26" s="203" t="str">
        <f>IF(ISBLANK(CX26),CW26,CW26&amp;"/"&amp;CX26)</f>
        <v>2/4</v>
      </c>
      <c r="CZ26" s="206">
        <f>ROUND((CV26+CW26)/2,1)</f>
        <v>4.5</v>
      </c>
      <c r="DA26" s="206">
        <f>IF(ISNUMBER(CX26),ROUND((CV26+CX26)/2,1),"-")</f>
        <v>5.5</v>
      </c>
      <c r="DB26" s="443">
        <f>MAX(CZ26:DA26)</f>
        <v>5.5</v>
      </c>
      <c r="DC26" s="444" t="str">
        <f>IF(CZ26&gt;=5,CZ26,IF(DA26&gt;=5,CZ26&amp;"/"&amp;DA26,CZ26&amp;"/"&amp;DA26))</f>
        <v>4.5/5.5</v>
      </c>
      <c r="DD26" s="206">
        <v>5</v>
      </c>
      <c r="DE26" s="202">
        <v>5</v>
      </c>
      <c r="DF26" s="202"/>
      <c r="DG26" s="203">
        <f>IF(ISBLANK(DF26),DE26,DE26&amp;"/"&amp;DF26)</f>
        <v>5</v>
      </c>
      <c r="DH26" s="206">
        <f>ROUND((DD26+DE26)/2,1)</f>
        <v>5</v>
      </c>
      <c r="DI26" s="206" t="str">
        <f>IF(ISNUMBER(DF26),ROUND((DD26+DF26)/2,1),"-")</f>
        <v>-</v>
      </c>
      <c r="DJ26" s="443">
        <f>MAX(DH26:DI26)</f>
        <v>5</v>
      </c>
      <c r="DK26" s="444">
        <f>IF(DH26&gt;=5,DH26,IF(DI26&gt;=5,DH26&amp;"/"&amp;DI26,DH26&amp;"/"&amp;DI26))</f>
        <v>5</v>
      </c>
      <c r="DL26" s="206">
        <v>8</v>
      </c>
      <c r="DM26" s="202">
        <v>7</v>
      </c>
      <c r="DN26" s="202"/>
      <c r="DO26" s="203">
        <f>IF(ISBLANK(DN26),DM26,DM26&amp;"/"&amp;DN26)</f>
        <v>7</v>
      </c>
      <c r="DP26" s="206">
        <f>ROUND((DL26+DM26)/2,1)</f>
        <v>7.5</v>
      </c>
      <c r="DQ26" s="206" t="str">
        <f>IF(ISNUMBER(DN26),ROUND((DL26+DN26)/2,1),"-")</f>
        <v>-</v>
      </c>
      <c r="DR26" s="443">
        <f>MAX(DP26:DQ26)</f>
        <v>7.5</v>
      </c>
      <c r="DS26" s="444">
        <f>IF(DP26&gt;=5,DP26,IF(DQ26&gt;=5,DP26&amp;"/"&amp;DQ26,DP26&amp;"/"&amp;DQ26))</f>
        <v>7.5</v>
      </c>
      <c r="DT26" s="221">
        <v>5</v>
      </c>
      <c r="DU26" s="222">
        <v>6</v>
      </c>
      <c r="DV26" s="222">
        <v>7</v>
      </c>
      <c r="DW26" s="443">
        <f>ROUND(SUM(DT26:DV26)/3,1)</f>
        <v>6</v>
      </c>
      <c r="DX26" s="202">
        <v>8</v>
      </c>
      <c r="DY26" s="427">
        <f>ROUND((CL26*$CM$3+CT26*$CU$3+DB26*$DC$3+DJ26*$DK$3+DX26*$DX$3+BJ26*$BK$3+BR26*$BW$3+CD26*$CE$3+DW26*$DW$3+DR26*$DS$3)/$DY$3,1)</f>
        <v>5.8</v>
      </c>
      <c r="DZ26" s="305" t="str">
        <f>IF(DY26&lt;4,"Kém",IF(DY26&lt;5,"Yếu",IF(DY26&lt;6,"TB",IF(DY26&lt;7,"TBK",IF(DY26&lt;8,"Khá",IF(DY26&lt;9,"Giỏi","XS"))))))</f>
        <v>TB</v>
      </c>
      <c r="EA26" s="427">
        <f>ROUND((BB26*$BB$3+DY26*$DY$3)/$EA$3,1)</f>
        <v>6.1</v>
      </c>
      <c r="EB26" s="305" t="str">
        <f>IF(EA26&lt;4,"Kém",IF(EA26&lt;5,"Yếu",IF(EA26&lt;6,"TB",IF(EA26&lt;7,"TBK",IF(EA26&lt;8,"Khá",IF(EA26&lt;9,"Giỏi","XS"))))))</f>
        <v>TBK</v>
      </c>
      <c r="EC26" s="433">
        <v>7.5</v>
      </c>
      <c r="ED26" s="383">
        <v>6</v>
      </c>
      <c r="EE26" s="383"/>
      <c r="EF26" s="384">
        <f>IF(ISBLANK(EE26),ED26,ED26&amp;"/"&amp;EE26)</f>
        <v>6</v>
      </c>
      <c r="EG26" s="382">
        <f>ROUND((EC26+ED26)/2,1)</f>
        <v>6.8</v>
      </c>
      <c r="EH26" s="382" t="str">
        <f>IF(ISNUMBER(EE26),ROUND((EC26+EE26)/2,1),"-")</f>
        <v>-</v>
      </c>
      <c r="EI26" s="378">
        <f>MAX(EG26:EH26)</f>
        <v>6.8</v>
      </c>
      <c r="EJ26" s="389">
        <f>IF(EG26&gt;=5,EG26,IF(EH26&gt;=5,EG26&amp;"/"&amp;EH26,EG26&amp;"/"&amp;EH26))</f>
        <v>6.8</v>
      </c>
      <c r="EK26" s="433">
        <v>6.5</v>
      </c>
      <c r="EL26" s="383">
        <v>0</v>
      </c>
      <c r="EM26" s="383">
        <v>5</v>
      </c>
      <c r="EN26" s="384" t="str">
        <f>IF(ISBLANK(EM26),EL26,EL26&amp;"/"&amp;EM26)</f>
        <v>0/5</v>
      </c>
      <c r="EO26" s="382">
        <f>ROUND((EK26+EL26)/2,1)</f>
        <v>3.3</v>
      </c>
      <c r="EP26" s="382">
        <f>IF(ISNUMBER(EM26),ROUND((EK26+EM26)/2,1),"-")</f>
        <v>5.8</v>
      </c>
      <c r="EQ26" s="378">
        <f>MAX(EO26:EP26)</f>
        <v>5.8</v>
      </c>
      <c r="ER26" s="389" t="str">
        <f>IF(EO26&gt;=5,EO26,IF(EP26&gt;=5,EO26&amp;"/"&amp;EP26,EO26&amp;"/"&amp;EP26))</f>
        <v>3.3/5.8</v>
      </c>
      <c r="ES26" s="433">
        <v>8</v>
      </c>
      <c r="ET26" s="383">
        <v>1</v>
      </c>
      <c r="EU26" s="383">
        <v>4</v>
      </c>
      <c r="EV26" s="384" t="str">
        <f>IF(ISBLANK(EU26),ET26,ET26&amp;"/"&amp;EU26)</f>
        <v>1/4</v>
      </c>
      <c r="EW26" s="382">
        <f>ROUND((ES26+ET26)/2,1)</f>
        <v>4.5</v>
      </c>
      <c r="EX26" s="382">
        <f>IF(ISNUMBER(EU26),ROUND((ES26+EU26)/2,1),"-")</f>
        <v>6</v>
      </c>
      <c r="EY26" s="378">
        <f>MAX(EW26:EX26)</f>
        <v>6</v>
      </c>
      <c r="EZ26" s="389" t="str">
        <f>IF(EW26&gt;=5,EW26,IF(EX26&gt;=5,EW26&amp;"/"&amp;EX26,EW26&amp;"/"&amp;EX26))</f>
        <v>4.5/6</v>
      </c>
      <c r="FA26" s="433">
        <v>6.5</v>
      </c>
      <c r="FB26" s="383">
        <v>4</v>
      </c>
      <c r="FC26" s="383"/>
      <c r="FD26" s="384">
        <f>IF(ISBLANK(FC26),FB26,FB26&amp;"/"&amp;FC26)</f>
        <v>4</v>
      </c>
      <c r="FE26" s="382">
        <f>ROUND((FA26+FB26)/2,1)</f>
        <v>5.3</v>
      </c>
      <c r="FF26" s="382" t="str">
        <f>IF(ISNUMBER(FC26),ROUND((FA26+FC26)/2,1),"-")</f>
        <v>-</v>
      </c>
      <c r="FG26" s="378">
        <f>MAX(FE26:FF26)</f>
        <v>5.3</v>
      </c>
      <c r="FH26" s="389">
        <f>IF(FE26&gt;=5,FE26,IF(FF26&gt;=5,FE26&amp;"/"&amp;FF26,FE26&amp;"/"&amp;FF26))</f>
        <v>5.3</v>
      </c>
      <c r="FI26" s="433">
        <v>6.33</v>
      </c>
      <c r="FJ26" s="383">
        <v>0</v>
      </c>
      <c r="FK26" s="383">
        <v>3</v>
      </c>
      <c r="FL26" s="384" t="str">
        <f>IF(ISBLANK(FK26),FJ26,FJ26&amp;"/"&amp;FK26)</f>
        <v>0/3</v>
      </c>
      <c r="FM26" s="382">
        <f>ROUND((FI26+FJ26)/2,1)</f>
        <v>3.2</v>
      </c>
      <c r="FN26" s="382">
        <f>IF(ISNUMBER(FK26),ROUND((FI26+FK26)/2,1),"-")</f>
        <v>4.7</v>
      </c>
      <c r="FO26" s="378">
        <f>MAX(FM26:FN26)</f>
        <v>4.7</v>
      </c>
      <c r="FP26" s="622" t="s">
        <v>536</v>
      </c>
      <c r="FQ26" s="433">
        <v>6</v>
      </c>
      <c r="FR26" s="383">
        <v>3</v>
      </c>
      <c r="FS26" s="383">
        <v>5</v>
      </c>
      <c r="FT26" s="384" t="str">
        <f>IF(ISBLANK(FS26),FR26,FR26&amp;"/"&amp;FS26)</f>
        <v>3/5</v>
      </c>
      <c r="FU26" s="382">
        <f>ROUND((FQ26+FR26)/2,1)</f>
        <v>4.5</v>
      </c>
      <c r="FV26" s="382">
        <f>IF(ISNUMBER(FS26),ROUND((FQ26+FS26)/2,1),"-")</f>
        <v>5.5</v>
      </c>
      <c r="FW26" s="378">
        <f>MAX(FU26:FV26)</f>
        <v>5.5</v>
      </c>
      <c r="FX26" s="389" t="str">
        <f>IF(FU26&gt;=5,FU26,IF(FV26&gt;=5,FU26&amp;"/"&amp;FV26,FU26&amp;"/"&amp;FV26))</f>
        <v>4.5/5.5</v>
      </c>
      <c r="FY26" s="496">
        <v>5</v>
      </c>
      <c r="FZ26" s="496">
        <v>8</v>
      </c>
      <c r="GA26" s="501">
        <v>7.6</v>
      </c>
      <c r="GB26" s="500">
        <f>ROUND((EI26*$EI$3+EQ26*$EQ$3+EY26*$EY$3+FG26*$FG$3+FO26*$FO$3+FW26*$FW$3+FY26*$FY$3+FZ26*$FZ$3+GA26*$GA$3)/$GB$3,1)</f>
        <v>6.1</v>
      </c>
      <c r="GC26" s="529" t="str">
        <f>IF(GB26&lt;4,"Kém",IF(GB26&lt;5,"Yếu",IF(GB26&lt;6,"TB",IF(GB26&lt;7,"TBK",IF(GB26&lt;8,"Khá",IF(GB26&lt;9,"Giỏi","XS"))))))</f>
        <v>TBK</v>
      </c>
      <c r="GD26" s="433">
        <v>5</v>
      </c>
      <c r="GE26" s="383">
        <v>5</v>
      </c>
      <c r="GF26" s="383"/>
      <c r="GG26" s="384">
        <f>IF(ISBLANK(GF26),GE26,GE26&amp;"/"&amp;GF26)</f>
        <v>5</v>
      </c>
      <c r="GH26" s="382">
        <f>ROUND((GD26+GE26)/2,1)</f>
        <v>5</v>
      </c>
      <c r="GI26" s="382" t="str">
        <f>IF(ISNUMBER(GF26),ROUND((GD26+GF26)/2,1),"-")</f>
        <v>-</v>
      </c>
      <c r="GJ26" s="378">
        <f>MAX(GH26:GI26)</f>
        <v>5</v>
      </c>
      <c r="GK26" s="389">
        <f>IF(GH26&gt;=5,GH26,IF(GI26&gt;=5,GH26&amp;"/"&amp;GI26,GH26&amp;"/"&amp;GI26))</f>
        <v>5</v>
      </c>
      <c r="GL26" s="433">
        <v>7</v>
      </c>
      <c r="GM26" s="383">
        <v>5</v>
      </c>
      <c r="GN26" s="383"/>
      <c r="GO26" s="384">
        <f>IF(ISBLANK(GN26),GM26,GM26&amp;"/"&amp;GN26)</f>
        <v>5</v>
      </c>
      <c r="GP26" s="382">
        <f>ROUND((GL26+GM26)/2,1)</f>
        <v>6</v>
      </c>
      <c r="GQ26" s="382" t="str">
        <f>IF(ISNUMBER(GN26),ROUND((GL26+GN26)/2,1),"-")</f>
        <v>-</v>
      </c>
      <c r="GR26" s="378">
        <f>MAX(GP26:GQ26)</f>
        <v>6</v>
      </c>
      <c r="GS26" s="389">
        <f>IF(GP26&gt;=5,GP26,IF(GQ26&gt;=5,GP26&amp;"/"&amp;GQ26,GP26&amp;"/"&amp;GQ26))</f>
        <v>6</v>
      </c>
      <c r="GT26" s="433">
        <v>7</v>
      </c>
      <c r="GU26" s="383">
        <v>4</v>
      </c>
      <c r="GV26" s="383"/>
      <c r="GW26" s="384">
        <f>IF(ISBLANK(GV26),GU26,GU26&amp;"/"&amp;GV26)</f>
        <v>4</v>
      </c>
      <c r="GX26" s="382">
        <f>ROUND((GT26+GU26)/2,1)</f>
        <v>5.5</v>
      </c>
      <c r="GY26" s="382" t="str">
        <f>IF(ISNUMBER(GV26),ROUND((GT26+GV26)/2,1),"-")</f>
        <v>-</v>
      </c>
      <c r="GZ26" s="378">
        <f>MAX(GX26:GY26)</f>
        <v>5.5</v>
      </c>
      <c r="HA26" s="389">
        <f>IF(GX26&gt;=5,GX26,IF(GY26&gt;=5,GX26&amp;"/"&amp;GY26,GX26&amp;"/"&amp;GY26))</f>
        <v>5.5</v>
      </c>
      <c r="HB26" s="433">
        <v>7</v>
      </c>
      <c r="HC26" s="383">
        <v>8</v>
      </c>
      <c r="HD26" s="383"/>
      <c r="HE26" s="384">
        <f>IF(ISBLANK(HD26),HC26,HC26&amp;"/"&amp;HD26)</f>
        <v>8</v>
      </c>
      <c r="HF26" s="382">
        <f>ROUND((HB26+HC26)/2,1)</f>
        <v>7.5</v>
      </c>
      <c r="HG26" s="382" t="str">
        <f>IF(ISNUMBER(HD26),ROUND((HB26+HD26)/2,1),"-")</f>
        <v>-</v>
      </c>
      <c r="HH26" s="378">
        <f>MAX(HF26:HG26)</f>
        <v>7.5</v>
      </c>
      <c r="HI26" s="389">
        <f>IF(HF26&gt;=5,HF26,IF(HG26&gt;=5,HF26&amp;"/"&amp;HG26,HF26&amp;"/"&amp;HG26))</f>
        <v>7.5</v>
      </c>
      <c r="HJ26" s="433">
        <v>8</v>
      </c>
      <c r="HK26" s="383">
        <v>6</v>
      </c>
      <c r="HL26" s="383"/>
      <c r="HM26" s="384">
        <f>IF(ISBLANK(HL26),HK26,HK26&amp;"/"&amp;HL26)</f>
        <v>6</v>
      </c>
      <c r="HN26" s="382">
        <f>ROUND((HJ26+HK26)/2,1)</f>
        <v>7</v>
      </c>
      <c r="HO26" s="382" t="str">
        <f>IF(ISNUMBER(HL26),ROUND((HJ26+HL26)/2,1),"-")</f>
        <v>-</v>
      </c>
      <c r="HP26" s="378">
        <f>MAX(HN26:HO26)</f>
        <v>7</v>
      </c>
      <c r="HQ26" s="389">
        <f>IF(HN26&gt;=5,HN26,IF(HO26&gt;=5,HN26&amp;"/"&amp;HO26,HN26&amp;"/"&amp;HO26))</f>
        <v>7</v>
      </c>
      <c r="HR26" s="526">
        <v>6</v>
      </c>
      <c r="HS26" s="503">
        <v>6</v>
      </c>
      <c r="HT26" s="503">
        <v>6</v>
      </c>
      <c r="HU26" s="541">
        <v>7.4</v>
      </c>
      <c r="HV26" s="498">
        <f>ROUND((GR26*$GR$3+GJ26*$GJ$3+GZ26*$GZ$3+HH26*$HH$3+HP26*$HP$3+HR26*$HR$3+HS26*$HS$3+HT26*$HT$3+HU26*$HU$3)/$HV$3,1)</f>
        <v>6.5</v>
      </c>
      <c r="HW26" s="499" t="str">
        <f>IF(HV26&lt;4,"Kém",IF(HV26&lt;5,"Yếu",IF(HV26&lt;6,"TB",IF(HV26&lt;7,"TBK",IF(HV26&lt;8,"Khá",IF(HV26&lt;9,"Giỏi","XS"))))))</f>
        <v>TBK</v>
      </c>
      <c r="HX26" s="500">
        <f>ROUND((HV26*$HV$3+GB26*$GB$3)/$HX$3,1)</f>
        <v>6.3</v>
      </c>
      <c r="HY26" s="497" t="str">
        <f>IF(HX26&lt;4,"Kém",IF(HX26&lt;5,"Yếu",IF(HX26&lt;6,"TB",IF(HX26&lt;7,"TBK",IF(HX26&lt;8,"Khá",IF(HX26&lt;9,"Giỏi","XS"))))))</f>
        <v>TBK</v>
      </c>
      <c r="HZ26" s="387">
        <f>ROUND((HX26*$HX$3+EA26*$EA$3)/$HZ$3,1)</f>
        <v>6.2</v>
      </c>
      <c r="IA26" s="594" t="str">
        <f>IF(HZ26&lt;4,"Kém",IF(HZ26&lt;5,"Yếu",IF(HZ26&lt;6,"TB",IF(HZ26&lt;7,"TBK",IF(HZ26&lt;8,"Khá",IF(HZ26&lt;9,"Giỏi","XS"))))))</f>
        <v>TBK</v>
      </c>
      <c r="IB26" s="496">
        <v>6.5</v>
      </c>
      <c r="IC26" s="597">
        <v>3</v>
      </c>
      <c r="ID26" s="597">
        <v>4</v>
      </c>
      <c r="IE26" s="501">
        <f>ROUND(SUM(IB26:ID26)/3,1)</f>
        <v>4.5</v>
      </c>
      <c r="IF26" s="387">
        <f>ROUND((HZ26+IE26)/2,1)</f>
        <v>5.4</v>
      </c>
      <c r="IG26" s="601" t="s">
        <v>531</v>
      </c>
      <c r="IH26" s="601"/>
    </row>
    <row r="27" spans="1:242" s="27" customFormat="1" ht="27" customHeight="1">
      <c r="A27" s="135">
        <v>4</v>
      </c>
      <c r="B27" s="630" t="s">
        <v>324</v>
      </c>
      <c r="C27" s="163" t="s">
        <v>325</v>
      </c>
      <c r="D27" s="164" t="s">
        <v>326</v>
      </c>
      <c r="E27" s="140">
        <v>5.4</v>
      </c>
      <c r="F27" s="137">
        <v>1</v>
      </c>
      <c r="G27" s="137">
        <v>4</v>
      </c>
      <c r="H27" s="138" t="str">
        <f>IF(ISBLANK(G27),F27,F27&amp;"/"&amp;G27)</f>
        <v>1/4</v>
      </c>
      <c r="I27" s="140">
        <f>ROUND((E27+F27)/2,1)</f>
        <v>3.2</v>
      </c>
      <c r="J27" s="140">
        <f>IF(ISNUMBER(G27),ROUND((E27+G27)/2,1),"-")</f>
        <v>4.7</v>
      </c>
      <c r="K27" s="631">
        <v>5.8</v>
      </c>
      <c r="L27" s="632" t="s">
        <v>327</v>
      </c>
      <c r="M27" s="633">
        <v>7</v>
      </c>
      <c r="N27" s="634">
        <v>5</v>
      </c>
      <c r="O27" s="634"/>
      <c r="P27" s="635">
        <f>IF(ISBLANK(O27),N27,N27&amp;"/"&amp;O27)</f>
        <v>5</v>
      </c>
      <c r="Q27" s="633">
        <f>ROUND((M27+N27)/2,1)</f>
        <v>6</v>
      </c>
      <c r="R27" s="633" t="str">
        <f>IF(ISNUMBER(O27),ROUND((M27+O27)/2,1),"-")</f>
        <v>-</v>
      </c>
      <c r="S27" s="636">
        <f>MAX(Q27:R27)</f>
        <v>6</v>
      </c>
      <c r="T27" s="633">
        <f>IF(Q27&gt;=5,Q27,IF(R27&gt;=5,Q27&amp;"/"&amp;R27,Q27&amp;"/"&amp;R27))</f>
        <v>6</v>
      </c>
      <c r="U27" s="633">
        <v>7.3</v>
      </c>
      <c r="V27" s="634">
        <v>5</v>
      </c>
      <c r="W27" s="634"/>
      <c r="X27" s="635">
        <f>IF(ISBLANK(W27),V27,V27&amp;"/"&amp;W27)</f>
        <v>5</v>
      </c>
      <c r="Y27" s="633">
        <f>ROUND((U27+V27)/2,1)</f>
        <v>6.2</v>
      </c>
      <c r="Z27" s="633" t="str">
        <f>IF(ISNUMBER(W27),ROUND((U27+W27)/2,1),"-")</f>
        <v>-</v>
      </c>
      <c r="AA27" s="636">
        <f>MAX(Y27:Z27)</f>
        <v>6.2</v>
      </c>
      <c r="AB27" s="633">
        <f>IF(Y27&gt;=5,Y27,IF(Z27&gt;=5,Y27&amp;"/"&amp;Z27,Y27&amp;"/"&amp;Z27))</f>
        <v>6.2</v>
      </c>
      <c r="AC27" s="633">
        <v>6</v>
      </c>
      <c r="AD27" s="634">
        <v>5</v>
      </c>
      <c r="AE27" s="634"/>
      <c r="AF27" s="635">
        <f>IF(ISBLANK(AE27),AD27,AD27&amp;"/"&amp;AE27)</f>
        <v>5</v>
      </c>
      <c r="AG27" s="633">
        <f>ROUND((AC27+AD27)/2,1)</f>
        <v>5.5</v>
      </c>
      <c r="AH27" s="633" t="str">
        <f>IF(ISNUMBER(AE27),ROUND((AC27+AE27)/2,1),"-")</f>
        <v>-</v>
      </c>
      <c r="AI27" s="636">
        <f>MAX(AG27:AH27)</f>
        <v>5.5</v>
      </c>
      <c r="AJ27" s="633">
        <f>IF(AG27&gt;=5,AG27,IF(AH27&gt;=5,AG27&amp;"/"&amp;AH27,AG27&amp;"/"&amp;AH27))</f>
        <v>5.5</v>
      </c>
      <c r="AK27" s="633">
        <v>8</v>
      </c>
      <c r="AL27" s="634">
        <v>6</v>
      </c>
      <c r="AM27" s="634"/>
      <c r="AN27" s="635">
        <f>IF(ISBLANK(AM27),AL27,AL27&amp;"/"&amp;AM27)</f>
        <v>6</v>
      </c>
      <c r="AO27" s="633">
        <f>ROUND((AK27+AL27)/2,1)</f>
        <v>7</v>
      </c>
      <c r="AP27" s="633" t="str">
        <f>IF(ISNUMBER(AM27),ROUND((AK27+AM27)/2,1),"-")</f>
        <v>-</v>
      </c>
      <c r="AQ27" s="636">
        <f>MAX(AO27:AP27)</f>
        <v>7</v>
      </c>
      <c r="AR27" s="633">
        <f>IF(AO27&gt;=5,AO27,IF(AP27&gt;=5,AO27&amp;"/"&amp;AP27,AO27&amp;"/"&amp;AP27))</f>
        <v>7</v>
      </c>
      <c r="AS27" s="633">
        <v>5.3</v>
      </c>
      <c r="AT27" s="634">
        <v>3</v>
      </c>
      <c r="AU27" s="634">
        <v>6</v>
      </c>
      <c r="AV27" s="635" t="str">
        <f>IF(ISBLANK(AU27),AT27,AT27&amp;"/"&amp;AU27)</f>
        <v>3/6</v>
      </c>
      <c r="AW27" s="633">
        <f>ROUND((AS27+AT27)/2,1)</f>
        <v>4.2</v>
      </c>
      <c r="AX27" s="633">
        <f>IF(ISNUMBER(AU27),ROUND((AS27+AU27)/2,1),"-")</f>
        <v>5.7</v>
      </c>
      <c r="AY27" s="636">
        <f>MAX(AW27:AX27)</f>
        <v>5.7</v>
      </c>
      <c r="AZ27" s="633" t="str">
        <f>IF(AW27&gt;=5,AW27,IF(AX27&gt;=5,AW27&amp;"/"&amp;AX27,AW27&amp;"/"&amp;AX27))</f>
        <v>4.2/5.7</v>
      </c>
      <c r="BA27" s="637">
        <v>7</v>
      </c>
      <c r="BB27" s="638">
        <f>ROUND((K27*$L$3+S27*$T$3+AA27*$AB$3+AI27*$AJ$3+AQ27*$AR$3+AY27*$AZ$3+BA27*$BA$3)/$BB$3,1)</f>
        <v>6</v>
      </c>
      <c r="BC27" s="639" t="str">
        <f>IF(BB27&lt;4,"Kém",IF(BB27&lt;5,"Yếu",IF(BB27&lt;6,"TB",IF(BB27&lt;7,"TBK",IF(BB27&lt;8,"Khá",IF(BB27&lt;9,"Giỏi","XS"))))))</f>
        <v>TBK</v>
      </c>
      <c r="BD27" s="633">
        <v>5.7</v>
      </c>
      <c r="BE27" s="634">
        <v>7</v>
      </c>
      <c r="BF27" s="634"/>
      <c r="BG27" s="635">
        <f>IF(ISBLANK(BF27),BE27,BE27&amp;"/"&amp;BF27)</f>
        <v>7</v>
      </c>
      <c r="BH27" s="633">
        <f>ROUND((BD27+BE27)/2,1)</f>
        <v>6.4</v>
      </c>
      <c r="BI27" s="633" t="str">
        <f>IF(ISNUMBER(BF27),ROUND((BD27+BF27)/2,1),"-")</f>
        <v>-</v>
      </c>
      <c r="BJ27" s="632">
        <f>MAX(BH27:BI27)</f>
        <v>6.4</v>
      </c>
      <c r="BK27" s="640">
        <f>IF(BH27&gt;=5,BH27,IF(BI27&gt;=5,BH27&amp;"/"&amp;BI27,BH27&amp;"/"&amp;BI27))</f>
        <v>6.4</v>
      </c>
      <c r="BL27" s="633">
        <v>7.7</v>
      </c>
      <c r="BM27" s="637">
        <v>4</v>
      </c>
      <c r="BN27" s="637"/>
      <c r="BO27" s="635">
        <f>IF(ISBLANK(BN27),BM27,BM27&amp;"/"&amp;BN27)</f>
        <v>4</v>
      </c>
      <c r="BP27" s="633">
        <f>ROUND((BL27+BM27)/2,1)</f>
        <v>5.9</v>
      </c>
      <c r="BQ27" s="633" t="str">
        <f>IF(ISNUMBER(BN27),ROUND((BL27+BN27)/2,1),"-")</f>
        <v>-</v>
      </c>
      <c r="BR27" s="632">
        <f>MAX(BP27:BQ27)</f>
        <v>5.9</v>
      </c>
      <c r="BS27" s="640">
        <f>IF(BP27&gt;=5,BP27,IF(BQ27&gt;=5,BP27&amp;"/"&amp;BQ27,BP27&amp;"/"&amp;BQ27))</f>
        <v>5.9</v>
      </c>
      <c r="BT27" s="633"/>
      <c r="BU27" s="633"/>
      <c r="BV27" s="632"/>
      <c r="BW27" s="640"/>
      <c r="BX27" s="633">
        <v>6</v>
      </c>
      <c r="BY27" s="634">
        <v>5</v>
      </c>
      <c r="BZ27" s="634"/>
      <c r="CA27" s="635">
        <f>IF(ISBLANK(BZ27),BY27,BY27&amp;"/"&amp;BZ27)</f>
        <v>5</v>
      </c>
      <c r="CB27" s="633">
        <f>ROUND((BX27+BY27)/2,1)</f>
        <v>5.5</v>
      </c>
      <c r="CC27" s="633" t="str">
        <f>IF(ISNUMBER(BZ27),ROUND((BX27+BZ27)/2,1),"-")</f>
        <v>-</v>
      </c>
      <c r="CD27" s="632">
        <f>MAX(CB27:CC27)</f>
        <v>5.5</v>
      </c>
      <c r="CE27" s="640">
        <f>IF(CB27&gt;=5,CB27,IF(CC27&gt;=5,CB27&amp;"/"&amp;CC27,CB27&amp;"/"&amp;CC27))</f>
        <v>5.5</v>
      </c>
      <c r="CF27" s="633">
        <v>5</v>
      </c>
      <c r="CG27" s="634">
        <v>6</v>
      </c>
      <c r="CH27" s="634"/>
      <c r="CI27" s="635">
        <f>IF(ISBLANK(CH27),CG27,CG27&amp;"/"&amp;CH27)</f>
        <v>6</v>
      </c>
      <c r="CJ27" s="633">
        <f>ROUND((CF27+CG27)/2,1)</f>
        <v>5.5</v>
      </c>
      <c r="CK27" s="633" t="str">
        <f>IF(ISNUMBER(CH27),ROUND((CF27+CH27)/2,1),"-")</f>
        <v>-</v>
      </c>
      <c r="CL27" s="632">
        <f>MAX(CJ27:CK27)</f>
        <v>5.5</v>
      </c>
      <c r="CM27" s="640">
        <f>IF(CJ27&gt;=5,CJ27,IF(CK27&gt;=5,CJ27&amp;"/"&amp;CK27,CJ27&amp;"/"&amp;CK27))</f>
        <v>5.5</v>
      </c>
      <c r="CN27" s="633">
        <v>5.8</v>
      </c>
      <c r="CO27" s="634">
        <v>5</v>
      </c>
      <c r="CP27" s="634"/>
      <c r="CQ27" s="635">
        <f>IF(ISBLANK(CP27),CO27,CO27&amp;"/"&amp;CP27)</f>
        <v>5</v>
      </c>
      <c r="CR27" s="633">
        <f>ROUND((CN27+CO27)/2,1)</f>
        <v>5.4</v>
      </c>
      <c r="CS27" s="633" t="str">
        <f>IF(ISNUMBER(CP27),ROUND((CN27+CP27)/2,1),"-")</f>
        <v>-</v>
      </c>
      <c r="CT27" s="632">
        <f>MAX(CR27:CS27)</f>
        <v>5.4</v>
      </c>
      <c r="CU27" s="640">
        <f>IF(CR27&gt;=5,CR27,IF(CS27&gt;=5,CR27&amp;"/"&amp;CS27,CR27&amp;"/"&amp;CS27))</f>
        <v>5.4</v>
      </c>
      <c r="CV27" s="633">
        <v>6.6</v>
      </c>
      <c r="CW27" s="634">
        <v>5</v>
      </c>
      <c r="CX27" s="634"/>
      <c r="CY27" s="635">
        <f>IF(ISBLANK(CX27),CW27,CW27&amp;"/"&amp;CX27)</f>
        <v>5</v>
      </c>
      <c r="CZ27" s="633">
        <f>ROUND((CV27+CW27)/2,1)</f>
        <v>5.8</v>
      </c>
      <c r="DA27" s="633" t="str">
        <f>IF(ISNUMBER(CX27),ROUND((CV27+CX27)/2,1),"-")</f>
        <v>-</v>
      </c>
      <c r="DB27" s="632">
        <f>MAX(CZ27:DA27)</f>
        <v>5.8</v>
      </c>
      <c r="DC27" s="640">
        <f>IF(CZ27&gt;=5,CZ27,IF(DA27&gt;=5,CZ27&amp;"/"&amp;DA27,CZ27&amp;"/"&amp;DA27))</f>
        <v>5.8</v>
      </c>
      <c r="DD27" s="633">
        <v>7</v>
      </c>
      <c r="DE27" s="634">
        <v>4</v>
      </c>
      <c r="DF27" s="634"/>
      <c r="DG27" s="635">
        <f>IF(ISBLANK(DF27),DE27,DE27&amp;"/"&amp;DF27)</f>
        <v>4</v>
      </c>
      <c r="DH27" s="633">
        <f>ROUND((DD27+DE27)/2,1)</f>
        <v>5.5</v>
      </c>
      <c r="DI27" s="633" t="str">
        <f>IF(ISNUMBER(DF27),ROUND((DD27+DF27)/2,1),"-")</f>
        <v>-</v>
      </c>
      <c r="DJ27" s="632">
        <f>MAX(DH27:DI27)</f>
        <v>5.5</v>
      </c>
      <c r="DK27" s="640">
        <f>IF(DH27&gt;=5,DH27,IF(DI27&gt;=5,DH27&amp;"/"&amp;DI27,DH27&amp;"/"&amp;DI27))</f>
        <v>5.5</v>
      </c>
      <c r="DL27" s="633">
        <v>7.2</v>
      </c>
      <c r="DM27" s="634">
        <v>7</v>
      </c>
      <c r="DN27" s="634"/>
      <c r="DO27" s="635">
        <f>IF(ISBLANK(DN27),DM27,DM27&amp;"/"&amp;DN27)</f>
        <v>7</v>
      </c>
      <c r="DP27" s="633">
        <f>ROUND((DL27+DM27)/2,1)</f>
        <v>7.1</v>
      </c>
      <c r="DQ27" s="633" t="str">
        <f>IF(ISNUMBER(DN27),ROUND((DL27+DN27)/2,1),"-")</f>
        <v>-</v>
      </c>
      <c r="DR27" s="632">
        <f>MAX(DP27:DQ27)</f>
        <v>7.1</v>
      </c>
      <c r="DS27" s="640">
        <f>IF(DP27&gt;=5,DP27,IF(DQ27&gt;=5,DP27&amp;"/"&amp;DQ27,DP27&amp;"/"&amp;DQ27))</f>
        <v>7.1</v>
      </c>
      <c r="DT27" s="641" t="s">
        <v>426</v>
      </c>
      <c r="DU27" s="642">
        <v>7</v>
      </c>
      <c r="DV27" s="642">
        <v>7</v>
      </c>
      <c r="DW27" s="632">
        <v>7</v>
      </c>
      <c r="DX27" s="634">
        <v>6</v>
      </c>
      <c r="DY27" s="638">
        <f>ROUND((CL27*$CM$3+CT27*$CU$3+DB27*$DC$3+DJ27*$DK$3+DX27*$DX$3+BJ27*$BK$3+BR27*$BW$3+CD27*$CE$3+DW27*$DW$3+DR27*$DS$3)/$DY$3,1)</f>
        <v>5.9</v>
      </c>
      <c r="DZ27" s="639" t="str">
        <f>IF(DY27&lt;4,"Kém",IF(DY27&lt;5,"Yếu",IF(DY27&lt;6,"TB",IF(DY27&lt;7,"TBK",IF(DY27&lt;8,"Khá",IF(DY27&lt;9,"Giỏi","XS"))))))</f>
        <v>TB</v>
      </c>
      <c r="EA27" s="638">
        <f>ROUND((BB27*$BB$3+DY27*$DY$3)/$EA$3,1)</f>
        <v>5.9</v>
      </c>
      <c r="EB27" s="639" t="str">
        <f>IF(EA27&lt;4,"Kém",IF(EA27&lt;5,"Yếu",IF(EA27&lt;6,"TB",IF(EA27&lt;7,"TBK",IF(EA27&lt;8,"Khá",IF(EA27&lt;9,"Giỏi","XS"))))))</f>
        <v>TB</v>
      </c>
      <c r="EC27" s="643">
        <v>5.5</v>
      </c>
      <c r="ED27" s="634">
        <v>5</v>
      </c>
      <c r="EE27" s="634"/>
      <c r="EF27" s="635">
        <f>IF(ISBLANK(EE27),ED27,ED27&amp;"/"&amp;EE27)</f>
        <v>5</v>
      </c>
      <c r="EG27" s="633">
        <f>ROUND((EC27+ED27)/2,1)</f>
        <v>5.3</v>
      </c>
      <c r="EH27" s="633" t="str">
        <f>IF(ISNUMBER(EE27),ROUND((EC27+EE27)/2,1),"-")</f>
        <v>-</v>
      </c>
      <c r="EI27" s="632">
        <f>MAX(EG27:EH27)</f>
        <v>5.3</v>
      </c>
      <c r="EJ27" s="640">
        <f>IF(EG27&gt;=5,EG27,IF(EH27&gt;=5,EG27&amp;"/"&amp;EH27,EG27&amp;"/"&amp;EH27))</f>
        <v>5.3</v>
      </c>
      <c r="EK27" s="643">
        <v>3.75</v>
      </c>
      <c r="EL27" s="634">
        <v>0</v>
      </c>
      <c r="EM27" s="634">
        <v>0</v>
      </c>
      <c r="EN27" s="635" t="str">
        <f>IF(ISBLANK(EM27),EL27,EL27&amp;"/"&amp;EM27)</f>
        <v>0/0</v>
      </c>
      <c r="EO27" s="633">
        <f>ROUND((EK27+EL27)/2,1)</f>
        <v>1.9</v>
      </c>
      <c r="EP27" s="633">
        <f>IF(ISNUMBER(EM27),ROUND((EK27+EM27)/2,1),"-")</f>
        <v>1.9</v>
      </c>
      <c r="EQ27" s="632">
        <v>6</v>
      </c>
      <c r="ER27" s="644" t="s">
        <v>502</v>
      </c>
      <c r="ES27" s="643">
        <v>8</v>
      </c>
      <c r="ET27" s="634">
        <v>7</v>
      </c>
      <c r="EU27" s="634"/>
      <c r="EV27" s="635">
        <f>IF(ISBLANK(EU27),ET27,ET27&amp;"/"&amp;EU27)</f>
        <v>7</v>
      </c>
      <c r="EW27" s="633">
        <f>ROUND((ES27+ET27)/2,1)</f>
        <v>7.5</v>
      </c>
      <c r="EX27" s="633" t="str">
        <f>IF(ISNUMBER(EU27),ROUND((ES27+EU27)/2,1),"-")</f>
        <v>-</v>
      </c>
      <c r="EY27" s="632">
        <f>MAX(EW27:EX27)</f>
        <v>7.5</v>
      </c>
      <c r="EZ27" s="640">
        <f>IF(EW27&gt;=5,EW27,IF(EX27&gt;=5,EW27&amp;"/"&amp;EX27,EW27&amp;"/"&amp;EX27))</f>
        <v>7.5</v>
      </c>
      <c r="FA27" s="643">
        <v>6.5</v>
      </c>
      <c r="FB27" s="634">
        <v>2</v>
      </c>
      <c r="FC27" s="634">
        <v>3</v>
      </c>
      <c r="FD27" s="635" t="str">
        <f>IF(ISBLANK(FC27),FB27,FB27&amp;"/"&amp;FC27)</f>
        <v>2/3</v>
      </c>
      <c r="FE27" s="633">
        <f>ROUND((FA27+FB27)/2,1)</f>
        <v>4.3</v>
      </c>
      <c r="FF27" s="633">
        <f>IF(ISNUMBER(FC27),ROUND((FA27+FC27)/2,1),"-")</f>
        <v>4.8</v>
      </c>
      <c r="FG27" s="632">
        <v>5.8</v>
      </c>
      <c r="FH27" s="644" t="s">
        <v>457</v>
      </c>
      <c r="FI27" s="643">
        <v>6.33</v>
      </c>
      <c r="FJ27" s="634">
        <v>0</v>
      </c>
      <c r="FK27" s="634">
        <v>5</v>
      </c>
      <c r="FL27" s="635" t="str">
        <f>IF(ISBLANK(FK27),FJ27,FJ27&amp;"/"&amp;FK27)</f>
        <v>0/5</v>
      </c>
      <c r="FM27" s="633">
        <f>ROUND((FI27+FJ27)/2,1)</f>
        <v>3.2</v>
      </c>
      <c r="FN27" s="633">
        <f>IF(ISNUMBER(FK27),ROUND((FI27+FK27)/2,1),"-")</f>
        <v>5.7</v>
      </c>
      <c r="FO27" s="632">
        <f>MAX(FM27:FN27)</f>
        <v>5.7</v>
      </c>
      <c r="FP27" s="640" t="str">
        <f>IF(FM27&gt;=5,FM27,IF(FN27&gt;=5,FM27&amp;"/"&amp;FN27,FM27&amp;"/"&amp;FN27))</f>
        <v>3.2/5.7</v>
      </c>
      <c r="FQ27" s="643">
        <v>5</v>
      </c>
      <c r="FR27" s="634">
        <v>1</v>
      </c>
      <c r="FS27" s="634">
        <v>5</v>
      </c>
      <c r="FT27" s="635" t="str">
        <f>IF(ISBLANK(FS27),FR27,FR27&amp;"/"&amp;FS27)</f>
        <v>1/5</v>
      </c>
      <c r="FU27" s="633">
        <f>ROUND((FQ27+FR27)/2,1)</f>
        <v>3</v>
      </c>
      <c r="FV27" s="633">
        <f>IF(ISNUMBER(FS27),ROUND((FQ27+FS27)/2,1),"-")</f>
        <v>5</v>
      </c>
      <c r="FW27" s="632">
        <f>MAX(FU27:FV27)</f>
        <v>5</v>
      </c>
      <c r="FX27" s="640" t="str">
        <f>IF(FU27&gt;=5,FU27,IF(FV27&gt;=5,FU27&amp;"/"&amp;FV27,FU27&amp;"/"&amp;FV27))</f>
        <v>3/5</v>
      </c>
      <c r="FY27" s="645">
        <v>5</v>
      </c>
      <c r="FZ27" s="645">
        <v>7</v>
      </c>
      <c r="GA27" s="646">
        <v>6.6</v>
      </c>
      <c r="GB27" s="638">
        <f>ROUND((EI27*$EI$3+EQ27*$EQ$3+EY27*$EY$3+FG27*$FG$3+FO27*$FO$3+FW27*$FW$3+FY27*$FY$3+FZ27*$FZ$3+GA27*$GA$3)/$GB$3,1)</f>
        <v>6</v>
      </c>
      <c r="GC27" s="647" t="str">
        <f>IF(GB27&lt;4,"Kém",IF(GB27&lt;5,"Yếu",IF(GB27&lt;6,"TB",IF(GB27&lt;7,"TBK",IF(GB27&lt;8,"Khá",IF(GB27&lt;9,"Giỏi","XS"))))))</f>
        <v>TBK</v>
      </c>
      <c r="GD27" s="643">
        <v>6.3</v>
      </c>
      <c r="GE27" s="634">
        <v>4</v>
      </c>
      <c r="GF27" s="634"/>
      <c r="GG27" s="635">
        <f>IF(ISBLANK(GF27),GE27,GE27&amp;"/"&amp;GF27)</f>
        <v>4</v>
      </c>
      <c r="GH27" s="633">
        <f>ROUND((GD27+GE27)/2,1)</f>
        <v>5.2</v>
      </c>
      <c r="GI27" s="633" t="str">
        <f>IF(ISNUMBER(GF27),ROUND((GD27+GF27)/2,1),"-")</f>
        <v>-</v>
      </c>
      <c r="GJ27" s="632">
        <f>MAX(GH27:GI27)</f>
        <v>5.2</v>
      </c>
      <c r="GK27" s="640">
        <f>IF(GH27&gt;=5,GH27,IF(GI27&gt;=5,GH27&amp;"/"&amp;GI27,GH27&amp;"/"&amp;GI27))</f>
        <v>5.2</v>
      </c>
      <c r="GL27" s="643">
        <v>7</v>
      </c>
      <c r="GM27" s="634">
        <v>3</v>
      </c>
      <c r="GN27" s="634"/>
      <c r="GO27" s="635">
        <f>IF(ISBLANK(GN27),GM27,GM27&amp;"/"&amp;GN27)</f>
        <v>3</v>
      </c>
      <c r="GP27" s="633">
        <f>ROUND((GL27+GM27)/2,1)</f>
        <v>5</v>
      </c>
      <c r="GQ27" s="633" t="str">
        <f>IF(ISNUMBER(GN27),ROUND((GL27+GN27)/2,1),"-")</f>
        <v>-</v>
      </c>
      <c r="GR27" s="632">
        <f>MAX(GP27:GQ27)</f>
        <v>5</v>
      </c>
      <c r="GS27" s="640">
        <f>IF(GP27&gt;=5,GP27,IF(GQ27&gt;=5,GP27&amp;"/"&amp;GQ27,GP27&amp;"/"&amp;GQ27))</f>
        <v>5</v>
      </c>
      <c r="GT27" s="643">
        <v>6.5</v>
      </c>
      <c r="GU27" s="634">
        <v>6</v>
      </c>
      <c r="GV27" s="634"/>
      <c r="GW27" s="635">
        <f>IF(ISBLANK(GV27),GU27,GU27&amp;"/"&amp;GV27)</f>
        <v>6</v>
      </c>
      <c r="GX27" s="633">
        <f>ROUND((GT27+GU27)/2,1)</f>
        <v>6.3</v>
      </c>
      <c r="GY27" s="633" t="str">
        <f>IF(ISNUMBER(GV27),ROUND((GT27+GV27)/2,1),"-")</f>
        <v>-</v>
      </c>
      <c r="GZ27" s="632">
        <f>MAX(GX27:GY27)</f>
        <v>6.3</v>
      </c>
      <c r="HA27" s="640">
        <f>IF(GX27&gt;=5,GX27,IF(GY27&gt;=5,GX27&amp;"/"&amp;GY27,GX27&amp;"/"&amp;GY27))</f>
        <v>6.3</v>
      </c>
      <c r="HB27" s="643">
        <v>7</v>
      </c>
      <c r="HC27" s="634">
        <v>4</v>
      </c>
      <c r="HD27" s="634"/>
      <c r="HE27" s="635">
        <f>IF(ISBLANK(HD27),HC27,HC27&amp;"/"&amp;HD27)</f>
        <v>4</v>
      </c>
      <c r="HF27" s="633">
        <f>ROUND((HB27+HC27)/2,1)</f>
        <v>5.5</v>
      </c>
      <c r="HG27" s="633" t="str">
        <f>IF(ISNUMBER(HD27),ROUND((HB27+HD27)/2,1),"-")</f>
        <v>-</v>
      </c>
      <c r="HH27" s="632">
        <f>MAX(HF27:HG27)</f>
        <v>5.5</v>
      </c>
      <c r="HI27" s="640">
        <f>IF(HF27&gt;=5,HF27,IF(HG27&gt;=5,HF27&amp;"/"&amp;HG27,HF27&amp;"/"&amp;HG27))</f>
        <v>5.5</v>
      </c>
      <c r="HJ27" s="643">
        <v>5.5</v>
      </c>
      <c r="HK27" s="634">
        <v>4</v>
      </c>
      <c r="HL27" s="634">
        <v>6</v>
      </c>
      <c r="HM27" s="635" t="str">
        <f>IF(ISBLANK(HL27),HK27,HK27&amp;"/"&amp;HL27)</f>
        <v>4/6</v>
      </c>
      <c r="HN27" s="633">
        <f>ROUND((HJ27+HK27)/2,1)</f>
        <v>4.8</v>
      </c>
      <c r="HO27" s="633">
        <f>IF(ISNUMBER(HL27),ROUND((HJ27+HL27)/2,1),"-")</f>
        <v>5.8</v>
      </c>
      <c r="HP27" s="632">
        <f>MAX(HN27:HO27)</f>
        <v>5.8</v>
      </c>
      <c r="HQ27" s="640" t="str">
        <f>IF(HN27&gt;=5,HN27,IF(HO27&gt;=5,HN27&amp;"/"&amp;HO27,HN27&amp;"/"&amp;HO27))</f>
        <v>4.8/5.8</v>
      </c>
      <c r="HR27" s="648">
        <v>7</v>
      </c>
      <c r="HS27" s="649">
        <v>7</v>
      </c>
      <c r="HT27" s="649">
        <v>6</v>
      </c>
      <c r="HU27" s="650">
        <v>7.3</v>
      </c>
      <c r="HV27" s="651">
        <f>ROUND((GR27*$GR$3+GJ27*$GJ$3+GZ27*$GZ$3+HH27*$HH$3+HP27*$HP$3+HR27*$HR$3+HS27*$HS$3+HT27*$HT$3+HU27*$HU$3)/$HV$3,1)</f>
        <v>6.2</v>
      </c>
      <c r="HW27" s="652" t="str">
        <f>IF(HV27&lt;4,"Kém",IF(HV27&lt;5,"Yếu",IF(HV27&lt;6,"TB",IF(HV27&lt;7,"TBK",IF(HV27&lt;8,"Khá",IF(HV27&lt;9,"Giỏi","XS"))))))</f>
        <v>TBK</v>
      </c>
      <c r="HX27" s="638">
        <f>ROUND((HV27*$HV$3+GB27*$GB$3)/$HX$3,1)</f>
        <v>6.1</v>
      </c>
      <c r="HY27" s="653" t="str">
        <f>IF(HX27&lt;4,"Kém",IF(HX27&lt;5,"Yếu",IF(HX27&lt;6,"TB",IF(HX27&lt;7,"TBK",IF(HX27&lt;8,"Khá",IF(HX27&lt;9,"Giỏi","XS"))))))</f>
        <v>TBK</v>
      </c>
      <c r="HZ27" s="638">
        <f>ROUND((HX27*$HX$3+EA27*$EA$3)/$HZ$3,1)</f>
        <v>6</v>
      </c>
      <c r="IA27" s="654" t="str">
        <f>IF(HZ27&lt;4,"Kém",IF(HZ27&lt;5,"Yếu",IF(HZ27&lt;6,"TB",IF(HZ27&lt;7,"TBK",IF(HZ27&lt;8,"Khá",IF(HZ27&lt;9,"Giỏi","XS"))))))</f>
        <v>TBK</v>
      </c>
      <c r="IB27" s="645">
        <v>6.5</v>
      </c>
      <c r="IC27" s="645">
        <v>5.5</v>
      </c>
      <c r="ID27" s="645">
        <v>6.5</v>
      </c>
      <c r="IE27" s="646">
        <f>ROUND(SUM(IB27:ID27)/3,1)</f>
        <v>6.2</v>
      </c>
      <c r="IF27" s="638">
        <f>ROUND((HZ27+IE27)/2,1)</f>
        <v>6.1</v>
      </c>
      <c r="IG27" s="736" t="s">
        <v>538</v>
      </c>
      <c r="IH27" s="737"/>
    </row>
    <row r="28" spans="1:242" s="17" customFormat="1" ht="22.5" customHeight="1" hidden="1" thickTop="1">
      <c r="A28" s="563">
        <v>1</v>
      </c>
      <c r="B28" s="564" t="s">
        <v>328</v>
      </c>
      <c r="C28" s="565" t="s">
        <v>185</v>
      </c>
      <c r="D28" s="566" t="s">
        <v>329</v>
      </c>
      <c r="E28" s="567">
        <v>5.6</v>
      </c>
      <c r="F28" s="568">
        <v>3</v>
      </c>
      <c r="G28" s="568">
        <v>5</v>
      </c>
      <c r="H28" s="569" t="str">
        <f t="shared" si="0"/>
        <v>3/5</v>
      </c>
      <c r="I28" s="567">
        <f t="shared" si="1"/>
        <v>4.3</v>
      </c>
      <c r="J28" s="567">
        <f t="shared" si="2"/>
        <v>5.3</v>
      </c>
      <c r="K28" s="570">
        <f>MAX(I28:J28)</f>
        <v>5.3</v>
      </c>
      <c r="L28" s="571" t="str">
        <f>IF(I28&gt;=5,I28,IF(J28&gt;=5,I28&amp;"/"&amp;J28,I28&amp;"/"&amp;J28))</f>
        <v>4.3/5.3</v>
      </c>
      <c r="M28" s="571">
        <v>6</v>
      </c>
      <c r="N28" s="572">
        <v>9</v>
      </c>
      <c r="O28" s="572"/>
      <c r="P28" s="573">
        <f t="shared" si="5"/>
        <v>9</v>
      </c>
      <c r="Q28" s="571">
        <f t="shared" si="6"/>
        <v>7.5</v>
      </c>
      <c r="R28" s="571" t="str">
        <f t="shared" si="7"/>
        <v>-</v>
      </c>
      <c r="S28" s="574">
        <f t="shared" si="144"/>
        <v>7.5</v>
      </c>
      <c r="T28" s="571">
        <f t="shared" si="145"/>
        <v>7.5</v>
      </c>
      <c r="U28" s="571">
        <v>6.7</v>
      </c>
      <c r="V28" s="572">
        <v>7</v>
      </c>
      <c r="W28" s="572"/>
      <c r="X28" s="573">
        <f t="shared" si="10"/>
        <v>7</v>
      </c>
      <c r="Y28" s="571">
        <f t="shared" si="11"/>
        <v>6.9</v>
      </c>
      <c r="Z28" s="571" t="str">
        <f t="shared" si="12"/>
        <v>-</v>
      </c>
      <c r="AA28" s="574">
        <f t="shared" si="13"/>
        <v>6.9</v>
      </c>
      <c r="AB28" s="571">
        <f t="shared" si="14"/>
        <v>6.9</v>
      </c>
      <c r="AC28" s="571">
        <v>7.7</v>
      </c>
      <c r="AD28" s="572">
        <v>8</v>
      </c>
      <c r="AE28" s="572"/>
      <c r="AF28" s="573">
        <f t="shared" si="137"/>
        <v>8</v>
      </c>
      <c r="AG28" s="571">
        <f t="shared" si="138"/>
        <v>7.9</v>
      </c>
      <c r="AH28" s="571" t="str">
        <f t="shared" si="139"/>
        <v>-</v>
      </c>
      <c r="AI28" s="574">
        <f t="shared" si="140"/>
        <v>7.9</v>
      </c>
      <c r="AJ28" s="571">
        <f t="shared" si="141"/>
        <v>7.9</v>
      </c>
      <c r="AK28" s="571">
        <v>5</v>
      </c>
      <c r="AL28" s="572">
        <v>6</v>
      </c>
      <c r="AM28" s="572"/>
      <c r="AN28" s="573">
        <f t="shared" si="15"/>
        <v>6</v>
      </c>
      <c r="AO28" s="571">
        <f t="shared" si="16"/>
        <v>5.5</v>
      </c>
      <c r="AP28" s="571" t="str">
        <f t="shared" si="17"/>
        <v>-</v>
      </c>
      <c r="AQ28" s="574">
        <f t="shared" si="18"/>
        <v>5.5</v>
      </c>
      <c r="AR28" s="571">
        <f t="shared" si="19"/>
        <v>5.5</v>
      </c>
      <c r="AS28" s="571">
        <v>5</v>
      </c>
      <c r="AT28" s="572">
        <v>2</v>
      </c>
      <c r="AU28" s="572">
        <v>5</v>
      </c>
      <c r="AV28" s="573" t="str">
        <f t="shared" si="20"/>
        <v>2/5</v>
      </c>
      <c r="AW28" s="571">
        <f t="shared" si="21"/>
        <v>3.5</v>
      </c>
      <c r="AX28" s="571">
        <f t="shared" si="22"/>
        <v>5</v>
      </c>
      <c r="AY28" s="574">
        <f>MAX(AW28:AX28)</f>
        <v>5</v>
      </c>
      <c r="AZ28" s="571" t="str">
        <f t="shared" si="23"/>
        <v>3.5/5</v>
      </c>
      <c r="BA28" s="575">
        <v>7</v>
      </c>
      <c r="BB28" s="576">
        <f t="shared" si="24"/>
        <v>6.4</v>
      </c>
      <c r="BC28" s="577" t="str">
        <f t="shared" si="25"/>
        <v>TBK</v>
      </c>
      <c r="BD28" s="571">
        <v>7.3</v>
      </c>
      <c r="BE28" s="572">
        <v>6</v>
      </c>
      <c r="BF28" s="572"/>
      <c r="BG28" s="573">
        <f t="shared" si="26"/>
        <v>6</v>
      </c>
      <c r="BH28" s="571">
        <f t="shared" si="27"/>
        <v>6.7</v>
      </c>
      <c r="BI28" s="571" t="str">
        <f t="shared" si="28"/>
        <v>-</v>
      </c>
      <c r="BJ28" s="578">
        <f t="shared" si="29"/>
        <v>6.7</v>
      </c>
      <c r="BK28" s="579">
        <f t="shared" si="30"/>
        <v>6.7</v>
      </c>
      <c r="BL28" s="571">
        <v>7</v>
      </c>
      <c r="BM28" s="575">
        <v>4</v>
      </c>
      <c r="BN28" s="575"/>
      <c r="BO28" s="573">
        <f t="shared" si="146"/>
        <v>4</v>
      </c>
      <c r="BP28" s="571">
        <f t="shared" si="32"/>
        <v>5.5</v>
      </c>
      <c r="BQ28" s="571" t="str">
        <f t="shared" si="33"/>
        <v>-</v>
      </c>
      <c r="BR28" s="578">
        <f t="shared" si="34"/>
        <v>5.5</v>
      </c>
      <c r="BS28" s="579">
        <f t="shared" si="35"/>
        <v>5.5</v>
      </c>
      <c r="BT28" s="571"/>
      <c r="BU28" s="571"/>
      <c r="BV28" s="578"/>
      <c r="BW28" s="571"/>
      <c r="BX28" s="571">
        <v>5</v>
      </c>
      <c r="BY28" s="572">
        <v>2</v>
      </c>
      <c r="BZ28" s="572">
        <v>2</v>
      </c>
      <c r="CA28" s="573" t="str">
        <f t="shared" si="36"/>
        <v>2/2</v>
      </c>
      <c r="CB28" s="571">
        <f t="shared" si="37"/>
        <v>3.5</v>
      </c>
      <c r="CC28" s="571">
        <f t="shared" si="38"/>
        <v>3.5</v>
      </c>
      <c r="CD28" s="578">
        <f t="shared" si="39"/>
        <v>3.5</v>
      </c>
      <c r="CE28" s="580" t="str">
        <f t="shared" si="40"/>
        <v>3.5/3.5</v>
      </c>
      <c r="CF28" s="571">
        <v>7</v>
      </c>
      <c r="CG28" s="572">
        <v>8</v>
      </c>
      <c r="CH28" s="572"/>
      <c r="CI28" s="573">
        <f t="shared" si="41"/>
        <v>8</v>
      </c>
      <c r="CJ28" s="571">
        <f t="shared" si="42"/>
        <v>7.5</v>
      </c>
      <c r="CK28" s="571" t="str">
        <f t="shared" si="43"/>
        <v>-</v>
      </c>
      <c r="CL28" s="578">
        <f t="shared" si="44"/>
        <v>7.5</v>
      </c>
      <c r="CM28" s="579">
        <f t="shared" si="45"/>
        <v>7.5</v>
      </c>
      <c r="CN28" s="571">
        <v>4.8</v>
      </c>
      <c r="CO28" s="572">
        <v>5</v>
      </c>
      <c r="CP28" s="572">
        <v>2</v>
      </c>
      <c r="CQ28" s="573" t="str">
        <f t="shared" si="46"/>
        <v>5/2</v>
      </c>
      <c r="CR28" s="571">
        <f t="shared" si="47"/>
        <v>4.9</v>
      </c>
      <c r="CS28" s="571">
        <f t="shared" si="48"/>
        <v>3.4</v>
      </c>
      <c r="CT28" s="578">
        <v>7.8</v>
      </c>
      <c r="CU28" s="581" t="s">
        <v>422</v>
      </c>
      <c r="CV28" s="571">
        <v>6.8</v>
      </c>
      <c r="CW28" s="572">
        <v>5</v>
      </c>
      <c r="CX28" s="572"/>
      <c r="CY28" s="573">
        <f t="shared" si="51"/>
        <v>5</v>
      </c>
      <c r="CZ28" s="571">
        <f t="shared" si="52"/>
        <v>5.9</v>
      </c>
      <c r="DA28" s="571" t="str">
        <f t="shared" si="53"/>
        <v>-</v>
      </c>
      <c r="DB28" s="578">
        <f t="shared" si="54"/>
        <v>5.9</v>
      </c>
      <c r="DC28" s="579">
        <f t="shared" si="55"/>
        <v>5.9</v>
      </c>
      <c r="DD28" s="571">
        <v>6</v>
      </c>
      <c r="DE28" s="572">
        <v>3</v>
      </c>
      <c r="DF28" s="572">
        <v>2</v>
      </c>
      <c r="DG28" s="573" t="str">
        <f t="shared" si="56"/>
        <v>3/2</v>
      </c>
      <c r="DH28" s="571">
        <f t="shared" si="57"/>
        <v>4.5</v>
      </c>
      <c r="DI28" s="571">
        <f t="shared" si="58"/>
        <v>4</v>
      </c>
      <c r="DJ28" s="578">
        <v>5</v>
      </c>
      <c r="DK28" s="581" t="s">
        <v>395</v>
      </c>
      <c r="DL28" s="571">
        <v>8.6</v>
      </c>
      <c r="DM28" s="572">
        <v>8</v>
      </c>
      <c r="DN28" s="572"/>
      <c r="DO28" s="573">
        <f t="shared" si="147"/>
        <v>8</v>
      </c>
      <c r="DP28" s="571">
        <f t="shared" si="62"/>
        <v>8.3</v>
      </c>
      <c r="DQ28" s="571" t="str">
        <f t="shared" si="63"/>
        <v>-</v>
      </c>
      <c r="DR28" s="578">
        <f t="shared" si="64"/>
        <v>8.3</v>
      </c>
      <c r="DS28" s="579">
        <f t="shared" si="65"/>
        <v>8.3</v>
      </c>
      <c r="DT28" s="582" t="s">
        <v>249</v>
      </c>
      <c r="DU28" s="583">
        <v>5</v>
      </c>
      <c r="DV28" s="583">
        <v>7</v>
      </c>
      <c r="DW28" s="578">
        <v>6</v>
      </c>
      <c r="DX28" s="572">
        <v>6</v>
      </c>
      <c r="DY28" s="576">
        <f t="shared" si="67"/>
        <v>6.3</v>
      </c>
      <c r="DZ28" s="577" t="str">
        <f t="shared" si="148"/>
        <v>TBK</v>
      </c>
      <c r="EA28" s="576">
        <f t="shared" si="149"/>
        <v>6.3</v>
      </c>
      <c r="EB28" s="577" t="str">
        <f t="shared" si="150"/>
        <v>TBK</v>
      </c>
      <c r="EC28" s="584">
        <v>4.5</v>
      </c>
      <c r="ED28" s="572">
        <v>4</v>
      </c>
      <c r="EE28" s="572">
        <v>3</v>
      </c>
      <c r="EF28" s="573" t="str">
        <f t="shared" si="151"/>
        <v>4/3</v>
      </c>
      <c r="EG28" s="571">
        <f t="shared" si="152"/>
        <v>4.3</v>
      </c>
      <c r="EH28" s="571">
        <f t="shared" si="153"/>
        <v>3.8</v>
      </c>
      <c r="EI28" s="578">
        <v>7</v>
      </c>
      <c r="EJ28" s="581" t="s">
        <v>529</v>
      </c>
      <c r="EK28" s="584">
        <v>2.75</v>
      </c>
      <c r="EL28" s="572">
        <v>1</v>
      </c>
      <c r="EM28" s="572">
        <v>0</v>
      </c>
      <c r="EN28" s="573" t="str">
        <f t="shared" si="155"/>
        <v>1/0</v>
      </c>
      <c r="EO28" s="571">
        <f t="shared" si="156"/>
        <v>1.9</v>
      </c>
      <c r="EP28" s="571">
        <f t="shared" si="157"/>
        <v>1.4</v>
      </c>
      <c r="EQ28" s="578">
        <v>6</v>
      </c>
      <c r="ER28" s="581" t="s">
        <v>484</v>
      </c>
      <c r="ES28" s="584">
        <v>8.5</v>
      </c>
      <c r="ET28" s="572">
        <v>5</v>
      </c>
      <c r="EU28" s="572"/>
      <c r="EV28" s="573">
        <f t="shared" si="158"/>
        <v>5</v>
      </c>
      <c r="EW28" s="571">
        <f t="shared" si="159"/>
        <v>6.8</v>
      </c>
      <c r="EX28" s="571" t="str">
        <f t="shared" si="160"/>
        <v>-</v>
      </c>
      <c r="EY28" s="578">
        <f>MAX(EW28:EX28)</f>
        <v>6.8</v>
      </c>
      <c r="EZ28" s="579">
        <f t="shared" si="161"/>
        <v>6.8</v>
      </c>
      <c r="FA28" s="584">
        <v>6.5</v>
      </c>
      <c r="FB28" s="572">
        <v>5</v>
      </c>
      <c r="FC28" s="572"/>
      <c r="FD28" s="573">
        <f t="shared" si="162"/>
        <v>5</v>
      </c>
      <c r="FE28" s="571">
        <f t="shared" si="163"/>
        <v>5.8</v>
      </c>
      <c r="FF28" s="571" t="str">
        <f t="shared" si="164"/>
        <v>-</v>
      </c>
      <c r="FG28" s="578">
        <f>MAX(FE28:FF28)</f>
        <v>5.8</v>
      </c>
      <c r="FH28" s="579">
        <f aca="true" t="shared" si="197" ref="FH28:FH47">IF(FE28&gt;=5,FE28,IF(FF28&gt;=5,FE28&amp;"/"&amp;FF28,FE28&amp;"/"&amp;FF28))</f>
        <v>5.8</v>
      </c>
      <c r="FI28" s="584">
        <v>6.67</v>
      </c>
      <c r="FJ28" s="572">
        <v>5</v>
      </c>
      <c r="FK28" s="572"/>
      <c r="FL28" s="573">
        <f t="shared" si="165"/>
        <v>5</v>
      </c>
      <c r="FM28" s="571">
        <f t="shared" si="166"/>
        <v>5.8</v>
      </c>
      <c r="FN28" s="571" t="str">
        <f t="shared" si="167"/>
        <v>-</v>
      </c>
      <c r="FO28" s="578">
        <f>MAX(FM28:FN28)</f>
        <v>5.8</v>
      </c>
      <c r="FP28" s="579">
        <f t="shared" si="168"/>
        <v>5.8</v>
      </c>
      <c r="FQ28" s="584">
        <v>6</v>
      </c>
      <c r="FR28" s="572">
        <v>3</v>
      </c>
      <c r="FS28" s="572">
        <v>5</v>
      </c>
      <c r="FT28" s="573" t="str">
        <f t="shared" si="169"/>
        <v>3/5</v>
      </c>
      <c r="FU28" s="571">
        <f t="shared" si="170"/>
        <v>4.5</v>
      </c>
      <c r="FV28" s="571">
        <f t="shared" si="171"/>
        <v>5.5</v>
      </c>
      <c r="FW28" s="578">
        <f>MAX(FU28:FV28)</f>
        <v>5.5</v>
      </c>
      <c r="FX28" s="579" t="str">
        <f t="shared" si="172"/>
        <v>4.5/5.5</v>
      </c>
      <c r="FY28" s="585">
        <v>5</v>
      </c>
      <c r="FZ28" s="585">
        <v>8</v>
      </c>
      <c r="GA28" s="586">
        <v>7.6</v>
      </c>
      <c r="GB28" s="576">
        <f t="shared" si="173"/>
        <v>6.4</v>
      </c>
      <c r="GC28" s="587" t="str">
        <f t="shared" si="102"/>
        <v>TBK</v>
      </c>
      <c r="GD28" s="584">
        <v>5.6</v>
      </c>
      <c r="GE28" s="572">
        <v>6</v>
      </c>
      <c r="GF28" s="572"/>
      <c r="GG28" s="573">
        <f t="shared" si="174"/>
        <v>6</v>
      </c>
      <c r="GH28" s="571">
        <f t="shared" si="175"/>
        <v>5.8</v>
      </c>
      <c r="GI28" s="571" t="str">
        <f t="shared" si="176"/>
        <v>-</v>
      </c>
      <c r="GJ28" s="578">
        <f>MAX(GH28:GI28)</f>
        <v>5.8</v>
      </c>
      <c r="GK28" s="579">
        <f t="shared" si="177"/>
        <v>5.8</v>
      </c>
      <c r="GL28" s="584">
        <v>6</v>
      </c>
      <c r="GM28" s="572">
        <v>5</v>
      </c>
      <c r="GN28" s="572"/>
      <c r="GO28" s="573">
        <f t="shared" si="178"/>
        <v>5</v>
      </c>
      <c r="GP28" s="571">
        <f t="shared" si="179"/>
        <v>5.5</v>
      </c>
      <c r="GQ28" s="571" t="str">
        <f t="shared" si="180"/>
        <v>-</v>
      </c>
      <c r="GR28" s="578">
        <f>MAX(GP28:GQ28)</f>
        <v>5.5</v>
      </c>
      <c r="GS28" s="579">
        <f t="shared" si="181"/>
        <v>5.5</v>
      </c>
      <c r="GT28" s="584">
        <v>8</v>
      </c>
      <c r="GU28" s="572">
        <v>7</v>
      </c>
      <c r="GV28" s="572"/>
      <c r="GW28" s="573">
        <f t="shared" si="182"/>
        <v>7</v>
      </c>
      <c r="GX28" s="571">
        <f t="shared" si="183"/>
        <v>7.5</v>
      </c>
      <c r="GY28" s="571" t="str">
        <f t="shared" si="184"/>
        <v>-</v>
      </c>
      <c r="GZ28" s="578">
        <f>MAX(GX28:GY28)</f>
        <v>7.5</v>
      </c>
      <c r="HA28" s="579">
        <f t="shared" si="185"/>
        <v>7.5</v>
      </c>
      <c r="HB28" s="584">
        <v>8.5</v>
      </c>
      <c r="HC28" s="572">
        <v>6</v>
      </c>
      <c r="HD28" s="572"/>
      <c r="HE28" s="573">
        <f t="shared" si="186"/>
        <v>6</v>
      </c>
      <c r="HF28" s="571">
        <f t="shared" si="187"/>
        <v>7.3</v>
      </c>
      <c r="HG28" s="571" t="str">
        <f t="shared" si="188"/>
        <v>-</v>
      </c>
      <c r="HH28" s="578">
        <f>MAX(HF28:HG28)</f>
        <v>7.3</v>
      </c>
      <c r="HI28" s="579">
        <f t="shared" si="189"/>
        <v>7.3</v>
      </c>
      <c r="HJ28" s="584">
        <v>6</v>
      </c>
      <c r="HK28" s="572">
        <v>3</v>
      </c>
      <c r="HL28" s="572">
        <v>7</v>
      </c>
      <c r="HM28" s="573" t="str">
        <f t="shared" si="190"/>
        <v>3/7</v>
      </c>
      <c r="HN28" s="571">
        <f t="shared" si="191"/>
        <v>4.5</v>
      </c>
      <c r="HO28" s="571">
        <f t="shared" si="192"/>
        <v>6.5</v>
      </c>
      <c r="HP28" s="578">
        <f>MAX(HN28:HO28)</f>
        <v>6.5</v>
      </c>
      <c r="HQ28" s="579" t="str">
        <f t="shared" si="193"/>
        <v>4.5/6.5</v>
      </c>
      <c r="HR28" s="588">
        <v>7</v>
      </c>
      <c r="HS28" s="589">
        <v>7</v>
      </c>
      <c r="HT28" s="589">
        <v>7</v>
      </c>
      <c r="HU28" s="590">
        <v>6.8</v>
      </c>
      <c r="HV28" s="591">
        <f t="shared" si="194"/>
        <v>6.7</v>
      </c>
      <c r="HW28" s="592" t="str">
        <f t="shared" si="129"/>
        <v>TBK</v>
      </c>
      <c r="HX28" s="576">
        <f t="shared" si="195"/>
        <v>6.5</v>
      </c>
      <c r="HY28" s="593" t="str">
        <f t="shared" si="131"/>
        <v>TBK</v>
      </c>
      <c r="HZ28" s="576">
        <f t="shared" si="132"/>
        <v>6.4</v>
      </c>
      <c r="IA28" s="596" t="str">
        <f t="shared" si="133"/>
        <v>TBK</v>
      </c>
      <c r="IB28" s="560"/>
      <c r="IC28" s="560"/>
      <c r="ID28" s="560"/>
      <c r="IE28" s="561">
        <f>ROUND(SUM(IB28:ID28)/3,1)</f>
        <v>0</v>
      </c>
      <c r="IF28" s="559">
        <f t="shared" si="196"/>
        <v>3.2</v>
      </c>
      <c r="IG28" s="601" t="str">
        <f t="shared" si="135"/>
        <v>Kém</v>
      </c>
      <c r="IH28" s="601"/>
    </row>
    <row r="29" spans="1:242" s="405" customFormat="1" ht="22.5" customHeight="1" hidden="1">
      <c r="A29" s="15">
        <f t="shared" si="136"/>
        <v>2</v>
      </c>
      <c r="B29" s="406" t="s">
        <v>330</v>
      </c>
      <c r="C29" s="157" t="s">
        <v>142</v>
      </c>
      <c r="D29" s="158" t="s">
        <v>213</v>
      </c>
      <c r="E29" s="38">
        <v>6.6</v>
      </c>
      <c r="F29" s="39">
        <v>3</v>
      </c>
      <c r="G29" s="39">
        <v>5</v>
      </c>
      <c r="H29" s="14" t="str">
        <f t="shared" si="0"/>
        <v>3/5</v>
      </c>
      <c r="I29" s="38">
        <f t="shared" si="1"/>
        <v>4.8</v>
      </c>
      <c r="J29" s="38">
        <f t="shared" si="2"/>
        <v>5.8</v>
      </c>
      <c r="K29" s="381">
        <f>MAX(I29:J29)</f>
        <v>5.8</v>
      </c>
      <c r="L29" s="382" t="str">
        <f>IF(I29&gt;=5,I29,IF(J29&gt;=5,I29&amp;"/"&amp;J29,I29&amp;"/"&amp;J29))</f>
        <v>4.8/5.8</v>
      </c>
      <c r="M29" s="382">
        <v>5.5</v>
      </c>
      <c r="N29" s="383">
        <v>4</v>
      </c>
      <c r="O29" s="383">
        <v>5</v>
      </c>
      <c r="P29" s="384" t="str">
        <f t="shared" si="5"/>
        <v>4/5</v>
      </c>
      <c r="Q29" s="382">
        <f t="shared" si="6"/>
        <v>4.8</v>
      </c>
      <c r="R29" s="382">
        <f t="shared" si="7"/>
        <v>5.3</v>
      </c>
      <c r="S29" s="385">
        <f t="shared" si="144"/>
        <v>5.3</v>
      </c>
      <c r="T29" s="382" t="str">
        <f t="shared" si="145"/>
        <v>4.8/5.3</v>
      </c>
      <c r="U29" s="382">
        <v>6</v>
      </c>
      <c r="V29" s="383">
        <v>7</v>
      </c>
      <c r="W29" s="383"/>
      <c r="X29" s="384">
        <f t="shared" si="10"/>
        <v>7</v>
      </c>
      <c r="Y29" s="382">
        <f t="shared" si="11"/>
        <v>6.5</v>
      </c>
      <c r="Z29" s="382" t="str">
        <f t="shared" si="12"/>
        <v>-</v>
      </c>
      <c r="AA29" s="385">
        <f t="shared" si="13"/>
        <v>6.5</v>
      </c>
      <c r="AB29" s="382">
        <f t="shared" si="14"/>
        <v>6.5</v>
      </c>
      <c r="AC29" s="382">
        <v>5.7</v>
      </c>
      <c r="AD29" s="383">
        <v>6</v>
      </c>
      <c r="AE29" s="383"/>
      <c r="AF29" s="384">
        <f t="shared" si="137"/>
        <v>6</v>
      </c>
      <c r="AG29" s="382">
        <f t="shared" si="138"/>
        <v>5.9</v>
      </c>
      <c r="AH29" s="382" t="str">
        <f t="shared" si="139"/>
        <v>-</v>
      </c>
      <c r="AI29" s="385">
        <f t="shared" si="140"/>
        <v>5.9</v>
      </c>
      <c r="AJ29" s="382">
        <f t="shared" si="141"/>
        <v>5.9</v>
      </c>
      <c r="AK29" s="382">
        <v>5</v>
      </c>
      <c r="AL29" s="383">
        <v>5</v>
      </c>
      <c r="AM29" s="383"/>
      <c r="AN29" s="384">
        <f t="shared" si="15"/>
        <v>5</v>
      </c>
      <c r="AO29" s="382">
        <f t="shared" si="16"/>
        <v>5</v>
      </c>
      <c r="AP29" s="382" t="str">
        <f t="shared" si="17"/>
        <v>-</v>
      </c>
      <c r="AQ29" s="385">
        <f t="shared" si="18"/>
        <v>5</v>
      </c>
      <c r="AR29" s="382">
        <f t="shared" si="19"/>
        <v>5</v>
      </c>
      <c r="AS29" s="382">
        <v>4.7</v>
      </c>
      <c r="AT29" s="383">
        <v>5</v>
      </c>
      <c r="AU29" s="383">
        <v>7</v>
      </c>
      <c r="AV29" s="384" t="str">
        <f t="shared" si="20"/>
        <v>5/7</v>
      </c>
      <c r="AW29" s="382">
        <f t="shared" si="21"/>
        <v>4.9</v>
      </c>
      <c r="AX29" s="382">
        <f t="shared" si="22"/>
        <v>5.9</v>
      </c>
      <c r="AY29" s="385">
        <f>MAX(AW29:AX29)</f>
        <v>5.9</v>
      </c>
      <c r="AZ29" s="382" t="str">
        <f t="shared" si="23"/>
        <v>4.9/5.9</v>
      </c>
      <c r="BA29" s="386">
        <v>7</v>
      </c>
      <c r="BB29" s="387">
        <f t="shared" si="24"/>
        <v>5.9</v>
      </c>
      <c r="BC29" s="388" t="str">
        <f t="shared" si="25"/>
        <v>TB</v>
      </c>
      <c r="BD29" s="382">
        <v>7.3</v>
      </c>
      <c r="BE29" s="383">
        <v>7</v>
      </c>
      <c r="BF29" s="383"/>
      <c r="BG29" s="384">
        <f t="shared" si="26"/>
        <v>7</v>
      </c>
      <c r="BH29" s="382">
        <f t="shared" si="27"/>
        <v>7.2</v>
      </c>
      <c r="BI29" s="382" t="str">
        <f t="shared" si="28"/>
        <v>-</v>
      </c>
      <c r="BJ29" s="398">
        <f t="shared" si="29"/>
        <v>7.2</v>
      </c>
      <c r="BK29" s="389">
        <f t="shared" si="30"/>
        <v>7.2</v>
      </c>
      <c r="BL29" s="382">
        <v>5</v>
      </c>
      <c r="BM29" s="386">
        <v>6</v>
      </c>
      <c r="BN29" s="386"/>
      <c r="BO29" s="384">
        <f t="shared" si="146"/>
        <v>6</v>
      </c>
      <c r="BP29" s="382">
        <f t="shared" si="32"/>
        <v>5.5</v>
      </c>
      <c r="BQ29" s="382" t="str">
        <f t="shared" si="33"/>
        <v>-</v>
      </c>
      <c r="BR29" s="398">
        <f t="shared" si="34"/>
        <v>5.5</v>
      </c>
      <c r="BS29" s="389">
        <f t="shared" si="35"/>
        <v>5.5</v>
      </c>
      <c r="BT29" s="382"/>
      <c r="BU29" s="382"/>
      <c r="BV29" s="398"/>
      <c r="BW29" s="382"/>
      <c r="BX29" s="382">
        <v>5</v>
      </c>
      <c r="BY29" s="383">
        <v>0</v>
      </c>
      <c r="BZ29" s="383">
        <v>4</v>
      </c>
      <c r="CA29" s="384" t="str">
        <f t="shared" si="36"/>
        <v>0/4</v>
      </c>
      <c r="CB29" s="382">
        <f t="shared" si="37"/>
        <v>2.5</v>
      </c>
      <c r="CC29" s="382">
        <f t="shared" si="38"/>
        <v>4.5</v>
      </c>
      <c r="CD29" s="398">
        <f t="shared" si="39"/>
        <v>4.5</v>
      </c>
      <c r="CE29" s="461" t="str">
        <f t="shared" si="40"/>
        <v>2.5/4.5</v>
      </c>
      <c r="CF29" s="382">
        <v>6</v>
      </c>
      <c r="CG29" s="383">
        <v>4</v>
      </c>
      <c r="CH29" s="383"/>
      <c r="CI29" s="384">
        <f t="shared" si="41"/>
        <v>4</v>
      </c>
      <c r="CJ29" s="382">
        <f t="shared" si="42"/>
        <v>5</v>
      </c>
      <c r="CK29" s="382" t="str">
        <f t="shared" si="43"/>
        <v>-</v>
      </c>
      <c r="CL29" s="398">
        <f t="shared" si="44"/>
        <v>5</v>
      </c>
      <c r="CM29" s="389">
        <f t="shared" si="45"/>
        <v>5</v>
      </c>
      <c r="CN29" s="382">
        <v>4.4</v>
      </c>
      <c r="CO29" s="383">
        <v>5</v>
      </c>
      <c r="CP29" s="383">
        <v>6</v>
      </c>
      <c r="CQ29" s="384" t="str">
        <f t="shared" si="46"/>
        <v>5/6</v>
      </c>
      <c r="CR29" s="382">
        <f t="shared" si="47"/>
        <v>4.7</v>
      </c>
      <c r="CS29" s="382">
        <f t="shared" si="48"/>
        <v>5.2</v>
      </c>
      <c r="CT29" s="398">
        <f t="shared" si="49"/>
        <v>5.2</v>
      </c>
      <c r="CU29" s="389" t="str">
        <f t="shared" si="50"/>
        <v>4.7/5.2</v>
      </c>
      <c r="CV29" s="382">
        <v>6.2</v>
      </c>
      <c r="CW29" s="383">
        <v>6</v>
      </c>
      <c r="CX29" s="383"/>
      <c r="CY29" s="384">
        <f t="shared" si="51"/>
        <v>6</v>
      </c>
      <c r="CZ29" s="382">
        <f t="shared" si="52"/>
        <v>6.1</v>
      </c>
      <c r="DA29" s="382" t="str">
        <f t="shared" si="53"/>
        <v>-</v>
      </c>
      <c r="DB29" s="398">
        <f t="shared" si="54"/>
        <v>6.1</v>
      </c>
      <c r="DC29" s="389">
        <f t="shared" si="55"/>
        <v>6.1</v>
      </c>
      <c r="DD29" s="382">
        <v>5</v>
      </c>
      <c r="DE29" s="383">
        <v>1</v>
      </c>
      <c r="DF29" s="383">
        <v>1</v>
      </c>
      <c r="DG29" s="384" t="str">
        <f t="shared" si="56"/>
        <v>1/1</v>
      </c>
      <c r="DH29" s="382">
        <f t="shared" si="57"/>
        <v>3</v>
      </c>
      <c r="DI29" s="382">
        <f t="shared" si="58"/>
        <v>3</v>
      </c>
      <c r="DJ29" s="398">
        <v>6.5</v>
      </c>
      <c r="DK29" s="521" t="s">
        <v>396</v>
      </c>
      <c r="DL29" s="382">
        <v>6</v>
      </c>
      <c r="DM29" s="383">
        <v>0</v>
      </c>
      <c r="DN29" s="383">
        <v>0</v>
      </c>
      <c r="DO29" s="384" t="str">
        <f t="shared" si="147"/>
        <v>0/0</v>
      </c>
      <c r="DP29" s="382">
        <f t="shared" si="62"/>
        <v>3</v>
      </c>
      <c r="DQ29" s="382">
        <f t="shared" si="63"/>
        <v>3</v>
      </c>
      <c r="DR29" s="398">
        <f t="shared" si="64"/>
        <v>3</v>
      </c>
      <c r="DS29" s="461" t="str">
        <f t="shared" si="65"/>
        <v>3/3</v>
      </c>
      <c r="DT29" s="422" t="s">
        <v>240</v>
      </c>
      <c r="DU29" s="392">
        <v>7</v>
      </c>
      <c r="DV29" s="392">
        <v>8</v>
      </c>
      <c r="DW29" s="398">
        <f>ROUND(SUM(DT29:DV29)/3,1)</f>
        <v>5</v>
      </c>
      <c r="DX29" s="383">
        <v>7</v>
      </c>
      <c r="DY29" s="387">
        <f t="shared" si="67"/>
        <v>5.6</v>
      </c>
      <c r="DZ29" s="388" t="str">
        <f t="shared" si="148"/>
        <v>TB</v>
      </c>
      <c r="EA29" s="387">
        <f t="shared" si="149"/>
        <v>5.7</v>
      </c>
      <c r="EB29" s="388" t="str">
        <f t="shared" si="150"/>
        <v>TB</v>
      </c>
      <c r="EC29" s="433">
        <v>5</v>
      </c>
      <c r="ED29" s="383">
        <v>3</v>
      </c>
      <c r="EE29" s="383">
        <v>5</v>
      </c>
      <c r="EF29" s="384" t="str">
        <f t="shared" si="151"/>
        <v>3/5</v>
      </c>
      <c r="EG29" s="382">
        <f t="shared" si="152"/>
        <v>4</v>
      </c>
      <c r="EH29" s="382">
        <f t="shared" si="153"/>
        <v>5</v>
      </c>
      <c r="EI29" s="398">
        <f>MAX(EG29:EH29)</f>
        <v>5</v>
      </c>
      <c r="EJ29" s="389" t="str">
        <f t="shared" si="154"/>
        <v>4/5</v>
      </c>
      <c r="EK29" s="433">
        <v>3</v>
      </c>
      <c r="EL29" s="383">
        <v>1</v>
      </c>
      <c r="EM29" s="383">
        <v>0</v>
      </c>
      <c r="EN29" s="384" t="str">
        <f t="shared" si="155"/>
        <v>1/0</v>
      </c>
      <c r="EO29" s="382">
        <f t="shared" si="156"/>
        <v>2</v>
      </c>
      <c r="EP29" s="382">
        <f t="shared" si="157"/>
        <v>1.5</v>
      </c>
      <c r="EQ29" s="398">
        <f>MAX(EO29:EP29)</f>
        <v>2</v>
      </c>
      <c r="ER29" s="461" t="str">
        <f>IF(EO29&gt;=5,EO29,IF(EP29&gt;=5,EO29&amp;"/"&amp;EP29,EO29&amp;"/"&amp;EP29))</f>
        <v>2/1.5</v>
      </c>
      <c r="ES29" s="433">
        <v>7</v>
      </c>
      <c r="ET29" s="383">
        <v>0</v>
      </c>
      <c r="EU29" s="383">
        <v>5</v>
      </c>
      <c r="EV29" s="384" t="str">
        <f t="shared" si="158"/>
        <v>0/5</v>
      </c>
      <c r="EW29" s="382">
        <f t="shared" si="159"/>
        <v>3.5</v>
      </c>
      <c r="EX29" s="382">
        <f t="shared" si="160"/>
        <v>6</v>
      </c>
      <c r="EY29" s="398">
        <f>MAX(EW29:EX29)</f>
        <v>6</v>
      </c>
      <c r="EZ29" s="389" t="str">
        <f t="shared" si="161"/>
        <v>3.5/6</v>
      </c>
      <c r="FA29" s="433">
        <v>6.5</v>
      </c>
      <c r="FB29" s="383">
        <v>3</v>
      </c>
      <c r="FC29" s="383">
        <v>2</v>
      </c>
      <c r="FD29" s="384" t="str">
        <f t="shared" si="162"/>
        <v>3/2</v>
      </c>
      <c r="FE29" s="382">
        <f t="shared" si="163"/>
        <v>4.8</v>
      </c>
      <c r="FF29" s="382">
        <f t="shared" si="164"/>
        <v>4.3</v>
      </c>
      <c r="FG29" s="398">
        <f>MAX(FE29:FF29)</f>
        <v>4.8</v>
      </c>
      <c r="FH29" s="461" t="str">
        <f t="shared" si="197"/>
        <v>4.8/4.3</v>
      </c>
      <c r="FI29" s="433">
        <v>6</v>
      </c>
      <c r="FJ29" s="383">
        <v>5</v>
      </c>
      <c r="FK29" s="383"/>
      <c r="FL29" s="384">
        <f t="shared" si="165"/>
        <v>5</v>
      </c>
      <c r="FM29" s="382">
        <f t="shared" si="166"/>
        <v>5.5</v>
      </c>
      <c r="FN29" s="382" t="str">
        <f t="shared" si="167"/>
        <v>-</v>
      </c>
      <c r="FO29" s="398">
        <f>MAX(FM29:FN29)</f>
        <v>5.5</v>
      </c>
      <c r="FP29" s="389">
        <f t="shared" si="168"/>
        <v>5.5</v>
      </c>
      <c r="FQ29" s="457">
        <v>6</v>
      </c>
      <c r="FR29" s="395"/>
      <c r="FS29" s="395"/>
      <c r="FT29" s="395" t="s">
        <v>239</v>
      </c>
      <c r="FU29" s="502">
        <f t="shared" si="170"/>
        <v>3</v>
      </c>
      <c r="FV29" s="502" t="str">
        <f t="shared" si="171"/>
        <v>-</v>
      </c>
      <c r="FW29" s="544">
        <f>MAX(FU29:FV29)</f>
        <v>3</v>
      </c>
      <c r="FX29" s="461" t="str">
        <f t="shared" si="172"/>
        <v>3/-</v>
      </c>
      <c r="FY29" s="496">
        <v>5</v>
      </c>
      <c r="FZ29" s="496">
        <v>6</v>
      </c>
      <c r="GA29" s="501">
        <v>6</v>
      </c>
      <c r="GB29" s="387">
        <f t="shared" si="173"/>
        <v>4.5</v>
      </c>
      <c r="GC29" s="533" t="str">
        <f t="shared" si="102"/>
        <v>Yếu</v>
      </c>
      <c r="GD29" s="433">
        <v>3.6</v>
      </c>
      <c r="GE29" s="383">
        <v>3</v>
      </c>
      <c r="GF29" s="383">
        <v>0</v>
      </c>
      <c r="GG29" s="384" t="str">
        <f t="shared" si="174"/>
        <v>3/0</v>
      </c>
      <c r="GH29" s="382">
        <f t="shared" si="175"/>
        <v>3.3</v>
      </c>
      <c r="GI29" s="382">
        <f t="shared" si="176"/>
        <v>1.8</v>
      </c>
      <c r="GJ29" s="398">
        <f>MAX(GH29:GI29)</f>
        <v>3.3</v>
      </c>
      <c r="GK29" s="461" t="str">
        <f t="shared" si="177"/>
        <v>3.3/1.8</v>
      </c>
      <c r="GL29" s="433">
        <v>6</v>
      </c>
      <c r="GM29" s="383">
        <v>5</v>
      </c>
      <c r="GN29" s="383"/>
      <c r="GO29" s="384">
        <f t="shared" si="178"/>
        <v>5</v>
      </c>
      <c r="GP29" s="382">
        <f t="shared" si="179"/>
        <v>5.5</v>
      </c>
      <c r="GQ29" s="382" t="str">
        <f t="shared" si="180"/>
        <v>-</v>
      </c>
      <c r="GR29" s="398">
        <f>MAX(GP29:GQ29)</f>
        <v>5.5</v>
      </c>
      <c r="GS29" s="389">
        <f t="shared" si="181"/>
        <v>5.5</v>
      </c>
      <c r="GT29" s="433">
        <v>8</v>
      </c>
      <c r="GU29" s="383">
        <v>3</v>
      </c>
      <c r="GV29" s="383"/>
      <c r="GW29" s="384">
        <f t="shared" si="182"/>
        <v>3</v>
      </c>
      <c r="GX29" s="382">
        <f t="shared" si="183"/>
        <v>5.5</v>
      </c>
      <c r="GY29" s="382" t="str">
        <f t="shared" si="184"/>
        <v>-</v>
      </c>
      <c r="GZ29" s="398">
        <f>MAX(GX29:GY29)</f>
        <v>5.5</v>
      </c>
      <c r="HA29" s="389">
        <f t="shared" si="185"/>
        <v>5.5</v>
      </c>
      <c r="HB29" s="433">
        <v>7.5</v>
      </c>
      <c r="HC29" s="383">
        <v>6</v>
      </c>
      <c r="HD29" s="383"/>
      <c r="HE29" s="384">
        <f t="shared" si="186"/>
        <v>6</v>
      </c>
      <c r="HF29" s="382">
        <f t="shared" si="187"/>
        <v>6.8</v>
      </c>
      <c r="HG29" s="382" t="str">
        <f t="shared" si="188"/>
        <v>-</v>
      </c>
      <c r="HH29" s="398">
        <f>MAX(HF29:HG29)</f>
        <v>6.8</v>
      </c>
      <c r="HI29" s="389">
        <f t="shared" si="189"/>
        <v>6.8</v>
      </c>
      <c r="HJ29" s="433">
        <v>6.5</v>
      </c>
      <c r="HK29" s="383">
        <v>5</v>
      </c>
      <c r="HL29" s="383"/>
      <c r="HM29" s="384">
        <f t="shared" si="190"/>
        <v>5</v>
      </c>
      <c r="HN29" s="382">
        <f t="shared" si="191"/>
        <v>5.8</v>
      </c>
      <c r="HO29" s="382" t="str">
        <f t="shared" si="192"/>
        <v>-</v>
      </c>
      <c r="HP29" s="398">
        <f>MAX(HN29:HO29)</f>
        <v>5.8</v>
      </c>
      <c r="HQ29" s="389">
        <f t="shared" si="193"/>
        <v>5.8</v>
      </c>
      <c r="HR29" s="550">
        <v>0</v>
      </c>
      <c r="HS29" s="503">
        <v>5</v>
      </c>
      <c r="HT29" s="546">
        <v>0</v>
      </c>
      <c r="HU29" s="562">
        <v>0</v>
      </c>
      <c r="HV29" s="505">
        <f t="shared" si="194"/>
        <v>3.3</v>
      </c>
      <c r="HW29" s="506" t="str">
        <f t="shared" si="129"/>
        <v>Kém</v>
      </c>
      <c r="HX29" s="387">
        <f t="shared" si="195"/>
        <v>4</v>
      </c>
      <c r="HY29" s="504" t="str">
        <f t="shared" si="131"/>
        <v>Yếu</v>
      </c>
      <c r="HZ29" s="387">
        <f t="shared" si="132"/>
        <v>4.9</v>
      </c>
      <c r="IA29" s="595" t="str">
        <f t="shared" si="133"/>
        <v>Yếu</v>
      </c>
      <c r="IB29" s="496"/>
      <c r="IC29" s="496"/>
      <c r="ID29" s="496"/>
      <c r="IE29" s="501">
        <f>ROUND(SUM(IB29:ID29)/3,1)</f>
        <v>0</v>
      </c>
      <c r="IF29" s="387">
        <f t="shared" si="196"/>
        <v>2.5</v>
      </c>
      <c r="IG29" s="607" t="str">
        <f t="shared" si="135"/>
        <v>Kém</v>
      </c>
      <c r="IH29" s="601"/>
    </row>
    <row r="30" spans="1:242" s="17" customFormat="1" ht="22.5" customHeight="1" hidden="1">
      <c r="A30" s="15">
        <f t="shared" si="136"/>
        <v>3</v>
      </c>
      <c r="B30" s="436" t="s">
        <v>331</v>
      </c>
      <c r="C30" s="424" t="s">
        <v>332</v>
      </c>
      <c r="D30" s="425" t="s">
        <v>333</v>
      </c>
      <c r="E30" s="38">
        <v>6.6</v>
      </c>
      <c r="F30" s="39">
        <v>3</v>
      </c>
      <c r="G30" s="39">
        <v>2</v>
      </c>
      <c r="H30" s="14" t="str">
        <f t="shared" si="0"/>
        <v>3/2</v>
      </c>
      <c r="I30" s="426">
        <f t="shared" si="1"/>
        <v>4.8</v>
      </c>
      <c r="J30" s="38">
        <f t="shared" si="2"/>
        <v>4.3</v>
      </c>
      <c r="K30" s="381">
        <f>MAX(I30:J30)</f>
        <v>4.8</v>
      </c>
      <c r="L30" s="432" t="str">
        <f>IF(I30&gt;=5,I30,IF(J30&gt;=5,I30&amp;"/"&amp;J30,I30&amp;"/"&amp;J30))</f>
        <v>4.8/4.3</v>
      </c>
      <c r="M30" s="382">
        <v>8</v>
      </c>
      <c r="N30" s="383">
        <v>10</v>
      </c>
      <c r="O30" s="383"/>
      <c r="P30" s="384">
        <f t="shared" si="5"/>
        <v>10</v>
      </c>
      <c r="Q30" s="382">
        <f t="shared" si="6"/>
        <v>9</v>
      </c>
      <c r="R30" s="382" t="str">
        <f t="shared" si="7"/>
        <v>-</v>
      </c>
      <c r="S30" s="398">
        <f t="shared" si="144"/>
        <v>9</v>
      </c>
      <c r="T30" s="382">
        <f t="shared" si="145"/>
        <v>9</v>
      </c>
      <c r="U30" s="433">
        <v>8</v>
      </c>
      <c r="V30" s="383">
        <v>7</v>
      </c>
      <c r="W30" s="383"/>
      <c r="X30" s="384">
        <f t="shared" si="10"/>
        <v>7</v>
      </c>
      <c r="Y30" s="382">
        <f t="shared" si="11"/>
        <v>7.5</v>
      </c>
      <c r="Z30" s="382" t="str">
        <f t="shared" si="12"/>
        <v>-</v>
      </c>
      <c r="AA30" s="398">
        <f>MAX(Y30:Z30)</f>
        <v>7.5</v>
      </c>
      <c r="AB30" s="382">
        <f>IF(Y30&gt;=5,Y30,IF(Z30&gt;=5,Y30&amp;"/"&amp;Z30,Y30&amp;"/"&amp;Z30))</f>
        <v>7.5</v>
      </c>
      <c r="AC30" s="433">
        <v>6</v>
      </c>
      <c r="AD30" s="383">
        <v>5</v>
      </c>
      <c r="AE30" s="383"/>
      <c r="AF30" s="384">
        <f t="shared" si="137"/>
        <v>5</v>
      </c>
      <c r="AG30" s="382">
        <f t="shared" si="138"/>
        <v>5.5</v>
      </c>
      <c r="AH30" s="382" t="str">
        <f t="shared" si="139"/>
        <v>-</v>
      </c>
      <c r="AI30" s="398">
        <f t="shared" si="140"/>
        <v>5.5</v>
      </c>
      <c r="AJ30" s="382">
        <f t="shared" si="141"/>
        <v>5.5</v>
      </c>
      <c r="AK30" s="433">
        <v>5.5</v>
      </c>
      <c r="AL30" s="383">
        <v>8</v>
      </c>
      <c r="AM30" s="383"/>
      <c r="AN30" s="384">
        <f t="shared" si="15"/>
        <v>8</v>
      </c>
      <c r="AO30" s="382">
        <f t="shared" si="16"/>
        <v>6.8</v>
      </c>
      <c r="AP30" s="382" t="str">
        <f t="shared" si="17"/>
        <v>-</v>
      </c>
      <c r="AQ30" s="398">
        <f>MAX(AO30:AP30)</f>
        <v>6.8</v>
      </c>
      <c r="AR30" s="382">
        <f>IF(AO30&gt;=5,AO30,IF(AP30&gt;=5,AO30&amp;"/"&amp;AP30,AO30&amp;"/"&amp;AP30))</f>
        <v>6.8</v>
      </c>
      <c r="AS30" s="433">
        <v>8.5</v>
      </c>
      <c r="AT30" s="383">
        <v>2</v>
      </c>
      <c r="AU30" s="383"/>
      <c r="AV30" s="384">
        <f t="shared" si="20"/>
        <v>2</v>
      </c>
      <c r="AW30" s="382">
        <f t="shared" si="21"/>
        <v>5.3</v>
      </c>
      <c r="AX30" s="382" t="str">
        <f t="shared" si="22"/>
        <v>-</v>
      </c>
      <c r="AY30" s="398">
        <f>MAX(AW30:AX30)</f>
        <v>5.3</v>
      </c>
      <c r="AZ30" s="382">
        <f>IF(AW30&gt;=5,AW30,IF(AX30&gt;=5,AW30&amp;"/"&amp;AX30,AW30&amp;"/"&amp;AX30))</f>
        <v>5.3</v>
      </c>
      <c r="BA30" s="394" t="s">
        <v>242</v>
      </c>
      <c r="BB30" s="387">
        <v>6.2</v>
      </c>
      <c r="BC30" s="388" t="str">
        <f t="shared" si="25"/>
        <v>TBK</v>
      </c>
      <c r="BD30" s="383"/>
      <c r="BE30" s="383"/>
      <c r="BF30" s="384"/>
      <c r="BG30" s="382"/>
      <c r="BH30" s="382"/>
      <c r="BI30" s="398"/>
      <c r="BJ30" s="382">
        <v>5.9</v>
      </c>
      <c r="BK30" s="382">
        <v>5.9</v>
      </c>
      <c r="BL30" s="386"/>
      <c r="BM30" s="386"/>
      <c r="BN30" s="386"/>
      <c r="BO30" s="386"/>
      <c r="BP30" s="386"/>
      <c r="BQ30" s="386"/>
      <c r="BR30" s="382">
        <v>6</v>
      </c>
      <c r="BS30" s="382" t="s">
        <v>337</v>
      </c>
      <c r="BT30" s="382"/>
      <c r="BU30" s="385"/>
      <c r="BV30" s="382"/>
      <c r="BW30" s="433"/>
      <c r="BX30" s="383"/>
      <c r="BY30" s="383"/>
      <c r="BZ30" s="384"/>
      <c r="CA30" s="382"/>
      <c r="CB30" s="382"/>
      <c r="CC30" s="398"/>
      <c r="CD30" s="382">
        <v>7.5</v>
      </c>
      <c r="CE30" s="456" t="s">
        <v>334</v>
      </c>
      <c r="CF30" s="383"/>
      <c r="CG30" s="383"/>
      <c r="CH30" s="384"/>
      <c r="CI30" s="382"/>
      <c r="CJ30" s="382"/>
      <c r="CK30" s="398"/>
      <c r="CL30" s="382">
        <v>0</v>
      </c>
      <c r="CM30" s="457">
        <v>0</v>
      </c>
      <c r="CN30" s="383"/>
      <c r="CO30" s="383"/>
      <c r="CP30" s="384"/>
      <c r="CQ30" s="382"/>
      <c r="CR30" s="382"/>
      <c r="CS30" s="398"/>
      <c r="CT30" s="382">
        <v>2.7</v>
      </c>
      <c r="CU30" s="458" t="s">
        <v>338</v>
      </c>
      <c r="CV30" s="383"/>
      <c r="CW30" s="383"/>
      <c r="CX30" s="383"/>
      <c r="CY30" s="382"/>
      <c r="CZ30" s="382"/>
      <c r="DA30" s="398"/>
      <c r="DB30" s="382">
        <v>5.5</v>
      </c>
      <c r="DC30" s="456" t="s">
        <v>335</v>
      </c>
      <c r="DD30" s="383"/>
      <c r="DE30" s="383"/>
      <c r="DF30" s="384"/>
      <c r="DG30" s="382"/>
      <c r="DH30" s="382"/>
      <c r="DI30" s="398"/>
      <c r="DJ30" s="382">
        <v>5</v>
      </c>
      <c r="DK30" s="433" t="s">
        <v>339</v>
      </c>
      <c r="DL30" s="383"/>
      <c r="DM30" s="383"/>
      <c r="DN30" s="384"/>
      <c r="DO30" s="382"/>
      <c r="DP30" s="382"/>
      <c r="DQ30" s="398"/>
      <c r="DR30" s="398">
        <v>7.4</v>
      </c>
      <c r="DS30" s="394" t="s">
        <v>336</v>
      </c>
      <c r="DT30" s="394">
        <v>6</v>
      </c>
      <c r="DU30" s="459">
        <v>0</v>
      </c>
      <c r="DV30" s="460">
        <v>0</v>
      </c>
      <c r="DW30" s="382">
        <v>2</v>
      </c>
      <c r="DX30" s="434">
        <v>6</v>
      </c>
      <c r="DY30" s="387">
        <f aca="true" t="shared" si="198" ref="DY30:DY56">ROUND((CL30*$CM$3+CT30*$CU$3+DB30*$DC$3+DJ30*$DK$3+DX30*$DX$3+BJ30*$BK$3+BR30*$BW$3+CD30*$CE$3+DW30*$DW$3+DR30*$DS$3)/$DY$3,1)</f>
        <v>4.8</v>
      </c>
      <c r="DZ30" s="388" t="str">
        <f t="shared" si="148"/>
        <v>Yếu</v>
      </c>
      <c r="EA30" s="387">
        <f aca="true" t="shared" si="199" ref="EA30:EA56">ROUND((BB30*$BB$3+DY30*$DY$3)/$EA$3,1)</f>
        <v>5.3</v>
      </c>
      <c r="EB30" s="388" t="str">
        <f t="shared" si="150"/>
        <v>TB</v>
      </c>
      <c r="EC30" s="433">
        <v>0</v>
      </c>
      <c r="ED30" s="383">
        <v>0</v>
      </c>
      <c r="EE30" s="383">
        <v>0</v>
      </c>
      <c r="EF30" s="384" t="str">
        <f t="shared" si="151"/>
        <v>0/0</v>
      </c>
      <c r="EG30" s="382">
        <f t="shared" si="152"/>
        <v>0</v>
      </c>
      <c r="EH30" s="382">
        <f t="shared" si="153"/>
        <v>0</v>
      </c>
      <c r="EI30" s="398">
        <f>MAX(EG30:EH30)</f>
        <v>0</v>
      </c>
      <c r="EJ30" s="461" t="str">
        <f t="shared" si="154"/>
        <v>0/0</v>
      </c>
      <c r="EK30" s="433">
        <v>0</v>
      </c>
      <c r="EL30" s="383">
        <v>5</v>
      </c>
      <c r="EM30" s="383">
        <v>0</v>
      </c>
      <c r="EN30" s="384" t="str">
        <f t="shared" si="155"/>
        <v>5/0</v>
      </c>
      <c r="EO30" s="382">
        <f t="shared" si="156"/>
        <v>2.5</v>
      </c>
      <c r="EP30" s="382">
        <f t="shared" si="157"/>
        <v>0</v>
      </c>
      <c r="EQ30" s="398">
        <f>MAX(EO30:EP30)</f>
        <v>2.5</v>
      </c>
      <c r="ER30" s="461" t="str">
        <f>IF(EO30&gt;=5,EO30,IF(EP30&gt;=5,EO30&amp;"/"&amp;EP30,EO30&amp;"/"&amp;EP30))</f>
        <v>2.5/0</v>
      </c>
      <c r="ES30" s="457">
        <v>0</v>
      </c>
      <c r="ET30" s="395"/>
      <c r="EU30" s="395"/>
      <c r="EV30" s="395" t="s">
        <v>240</v>
      </c>
      <c r="EW30" s="502">
        <f t="shared" si="159"/>
        <v>0</v>
      </c>
      <c r="EX30" s="502" t="str">
        <f t="shared" si="160"/>
        <v>-</v>
      </c>
      <c r="EY30" s="544">
        <f>MAX(EW30:EX30)</f>
        <v>0</v>
      </c>
      <c r="EZ30" s="461" t="str">
        <f t="shared" si="161"/>
        <v>0/-</v>
      </c>
      <c r="FA30" s="433">
        <v>6.5</v>
      </c>
      <c r="FB30" s="383">
        <v>0</v>
      </c>
      <c r="FC30" s="383">
        <v>3</v>
      </c>
      <c r="FD30" s="384" t="str">
        <f t="shared" si="162"/>
        <v>0/3</v>
      </c>
      <c r="FE30" s="382">
        <f t="shared" si="163"/>
        <v>3.3</v>
      </c>
      <c r="FF30" s="382">
        <f t="shared" si="164"/>
        <v>4.8</v>
      </c>
      <c r="FG30" s="398">
        <f>MAX(FE30:FF30)</f>
        <v>4.8</v>
      </c>
      <c r="FH30" s="461" t="str">
        <f t="shared" si="197"/>
        <v>3.3/4.8</v>
      </c>
      <c r="FI30" s="433">
        <v>3.33</v>
      </c>
      <c r="FJ30" s="383">
        <v>0</v>
      </c>
      <c r="FK30" s="383">
        <v>6</v>
      </c>
      <c r="FL30" s="384" t="str">
        <f t="shared" si="165"/>
        <v>0/6</v>
      </c>
      <c r="FM30" s="382">
        <f t="shared" si="166"/>
        <v>1.7</v>
      </c>
      <c r="FN30" s="382">
        <f t="shared" si="167"/>
        <v>4.7</v>
      </c>
      <c r="FO30" s="398">
        <f>MAX(FM30:FN30)</f>
        <v>4.7</v>
      </c>
      <c r="FP30" s="461" t="str">
        <f t="shared" si="168"/>
        <v>1.7/4.7</v>
      </c>
      <c r="FQ30" s="433">
        <v>3.5</v>
      </c>
      <c r="FR30" s="383">
        <v>0</v>
      </c>
      <c r="FS30" s="383">
        <v>0</v>
      </c>
      <c r="FT30" s="384" t="str">
        <f aca="true" t="shared" si="200" ref="FT30:FT37">IF(ISBLANK(FS30),FR30,FR30&amp;"/"&amp;FS30)</f>
        <v>0/0</v>
      </c>
      <c r="FU30" s="382">
        <f t="shared" si="170"/>
        <v>1.8</v>
      </c>
      <c r="FV30" s="382">
        <f t="shared" si="171"/>
        <v>1.8</v>
      </c>
      <c r="FW30" s="398">
        <f>MAX(FU30:FV30)</f>
        <v>1.8</v>
      </c>
      <c r="FX30" s="461" t="str">
        <f t="shared" si="172"/>
        <v>1.8/1.8</v>
      </c>
      <c r="FY30" s="515">
        <v>0</v>
      </c>
      <c r="FZ30" s="515"/>
      <c r="GA30" s="501">
        <v>6.2</v>
      </c>
      <c r="GB30" s="387">
        <f t="shared" si="173"/>
        <v>3</v>
      </c>
      <c r="GC30" s="533" t="str">
        <f t="shared" si="102"/>
        <v>Kém</v>
      </c>
      <c r="GD30" s="457">
        <v>0</v>
      </c>
      <c r="GE30" s="395"/>
      <c r="GF30" s="395"/>
      <c r="GG30" s="395" t="s">
        <v>240</v>
      </c>
      <c r="GH30" s="502">
        <f t="shared" si="175"/>
        <v>0</v>
      </c>
      <c r="GI30" s="502" t="str">
        <f t="shared" si="176"/>
        <v>-</v>
      </c>
      <c r="GJ30" s="544">
        <f>MAX(GH30:GI30)</f>
        <v>0</v>
      </c>
      <c r="GK30" s="461" t="str">
        <f t="shared" si="177"/>
        <v>0/-</v>
      </c>
      <c r="GL30" s="433">
        <v>0</v>
      </c>
      <c r="GM30" s="383">
        <v>0</v>
      </c>
      <c r="GN30" s="383">
        <v>0</v>
      </c>
      <c r="GO30" s="384" t="str">
        <f t="shared" si="178"/>
        <v>0/0</v>
      </c>
      <c r="GP30" s="382">
        <f t="shared" si="179"/>
        <v>0</v>
      </c>
      <c r="GQ30" s="382">
        <f t="shared" si="180"/>
        <v>0</v>
      </c>
      <c r="GR30" s="398">
        <f>MAX(GP30:GQ30)</f>
        <v>0</v>
      </c>
      <c r="GS30" s="461" t="str">
        <f t="shared" si="181"/>
        <v>0/0</v>
      </c>
      <c r="GT30" s="457"/>
      <c r="GU30" s="395"/>
      <c r="GV30" s="395"/>
      <c r="GW30" s="395" t="s">
        <v>240</v>
      </c>
      <c r="GX30" s="502">
        <f t="shared" si="183"/>
        <v>0</v>
      </c>
      <c r="GY30" s="502" t="str">
        <f t="shared" si="184"/>
        <v>-</v>
      </c>
      <c r="GZ30" s="544">
        <f>MAX(GX30:GY30)</f>
        <v>0</v>
      </c>
      <c r="HA30" s="461" t="str">
        <f t="shared" si="185"/>
        <v>0/-</v>
      </c>
      <c r="HB30" s="457">
        <v>3</v>
      </c>
      <c r="HC30" s="395"/>
      <c r="HD30" s="395"/>
      <c r="HE30" s="395" t="s">
        <v>239</v>
      </c>
      <c r="HF30" s="502">
        <f t="shared" si="187"/>
        <v>1.5</v>
      </c>
      <c r="HG30" s="502" t="str">
        <f t="shared" si="188"/>
        <v>-</v>
      </c>
      <c r="HH30" s="544">
        <f>MAX(HF30:HG30)</f>
        <v>1.5</v>
      </c>
      <c r="HI30" s="461" t="str">
        <f t="shared" si="189"/>
        <v>1.5/-</v>
      </c>
      <c r="HJ30" s="457">
        <v>3</v>
      </c>
      <c r="HK30" s="395"/>
      <c r="HL30" s="395"/>
      <c r="HM30" s="395" t="s">
        <v>239</v>
      </c>
      <c r="HN30" s="502">
        <f t="shared" si="191"/>
        <v>1.5</v>
      </c>
      <c r="HO30" s="502" t="str">
        <f t="shared" si="192"/>
        <v>-</v>
      </c>
      <c r="HP30" s="544">
        <f>MAX(HN30:HO30)</f>
        <v>1.5</v>
      </c>
      <c r="HQ30" s="461" t="str">
        <f t="shared" si="193"/>
        <v>1.5/-</v>
      </c>
      <c r="HR30" s="550">
        <v>0</v>
      </c>
      <c r="HS30" s="546">
        <v>0</v>
      </c>
      <c r="HT30" s="546">
        <v>0</v>
      </c>
      <c r="HU30" s="562">
        <v>0</v>
      </c>
      <c r="HV30" s="505">
        <f t="shared" si="194"/>
        <v>0.4</v>
      </c>
      <c r="HW30" s="506" t="str">
        <f t="shared" si="129"/>
        <v>Kém</v>
      </c>
      <c r="HX30" s="387">
        <f t="shared" si="195"/>
        <v>1.8</v>
      </c>
      <c r="HY30" s="504" t="str">
        <f t="shared" si="131"/>
        <v>Kém</v>
      </c>
      <c r="HZ30" s="387">
        <f t="shared" si="132"/>
        <v>3.6</v>
      </c>
      <c r="IA30" s="595" t="str">
        <f t="shared" si="133"/>
        <v>Kém</v>
      </c>
      <c r="IB30" s="496"/>
      <c r="IC30" s="496"/>
      <c r="ID30" s="496"/>
      <c r="IE30" s="501">
        <f>ROUND(SUM(IB30:ID30)/3,1)</f>
        <v>0</v>
      </c>
      <c r="IF30" s="387">
        <f t="shared" si="196"/>
        <v>1.8</v>
      </c>
      <c r="IG30" s="607" t="str">
        <f t="shared" si="135"/>
        <v>Kém</v>
      </c>
      <c r="IH30" s="601"/>
    </row>
    <row r="31" spans="1:245" s="26" customFormat="1" ht="22.5" customHeight="1" hidden="1">
      <c r="A31" s="15">
        <f t="shared" si="136"/>
        <v>4</v>
      </c>
      <c r="B31" s="436" t="s">
        <v>340</v>
      </c>
      <c r="C31" s="424" t="s">
        <v>341</v>
      </c>
      <c r="D31" s="425" t="s">
        <v>342</v>
      </c>
      <c r="E31" s="38">
        <v>4</v>
      </c>
      <c r="F31" s="39">
        <v>2</v>
      </c>
      <c r="G31" s="39">
        <v>2</v>
      </c>
      <c r="H31" s="14" t="str">
        <f t="shared" si="0"/>
        <v>2/2</v>
      </c>
      <c r="I31" s="426">
        <f t="shared" si="1"/>
        <v>3</v>
      </c>
      <c r="J31" s="38">
        <f t="shared" si="2"/>
        <v>3</v>
      </c>
      <c r="K31" s="381">
        <v>5.8</v>
      </c>
      <c r="L31" s="382" t="s">
        <v>343</v>
      </c>
      <c r="M31" s="382">
        <v>4</v>
      </c>
      <c r="N31" s="383">
        <v>5</v>
      </c>
      <c r="O31" s="383">
        <v>5</v>
      </c>
      <c r="P31" s="384" t="str">
        <f t="shared" si="5"/>
        <v>5/5</v>
      </c>
      <c r="Q31" s="382">
        <f t="shared" si="6"/>
        <v>4.5</v>
      </c>
      <c r="R31" s="382">
        <f t="shared" si="7"/>
        <v>4.5</v>
      </c>
      <c r="S31" s="398">
        <f t="shared" si="144"/>
        <v>4.5</v>
      </c>
      <c r="T31" s="432" t="str">
        <f t="shared" si="145"/>
        <v>4.5/4.5</v>
      </c>
      <c r="U31" s="433">
        <v>5.3</v>
      </c>
      <c r="V31" s="383">
        <v>4</v>
      </c>
      <c r="W31" s="383">
        <v>4</v>
      </c>
      <c r="X31" s="384" t="str">
        <f t="shared" si="10"/>
        <v>4/4</v>
      </c>
      <c r="Y31" s="382">
        <f t="shared" si="11"/>
        <v>4.7</v>
      </c>
      <c r="Z31" s="382">
        <f t="shared" si="12"/>
        <v>4.7</v>
      </c>
      <c r="AA31" s="398">
        <v>5.8</v>
      </c>
      <c r="AB31" s="382" t="s">
        <v>344</v>
      </c>
      <c r="AC31" s="433">
        <v>5.3</v>
      </c>
      <c r="AD31" s="383">
        <v>6</v>
      </c>
      <c r="AE31" s="383"/>
      <c r="AF31" s="384">
        <f t="shared" si="137"/>
        <v>6</v>
      </c>
      <c r="AG31" s="382">
        <f t="shared" si="138"/>
        <v>5.7</v>
      </c>
      <c r="AH31" s="382" t="str">
        <f t="shared" si="139"/>
        <v>-</v>
      </c>
      <c r="AI31" s="398">
        <f t="shared" si="140"/>
        <v>5.7</v>
      </c>
      <c r="AJ31" s="382">
        <f t="shared" si="141"/>
        <v>5.7</v>
      </c>
      <c r="AK31" s="433">
        <v>2.5</v>
      </c>
      <c r="AL31" s="383">
        <v>4</v>
      </c>
      <c r="AM31" s="383">
        <v>7</v>
      </c>
      <c r="AN31" s="384" t="str">
        <f t="shared" si="15"/>
        <v>4/7</v>
      </c>
      <c r="AO31" s="382">
        <f t="shared" si="16"/>
        <v>3.3</v>
      </c>
      <c r="AP31" s="382">
        <f t="shared" si="17"/>
        <v>4.8</v>
      </c>
      <c r="AQ31" s="398">
        <v>7</v>
      </c>
      <c r="AR31" s="382" t="s">
        <v>345</v>
      </c>
      <c r="AS31" s="433">
        <v>4.8</v>
      </c>
      <c r="AT31" s="383">
        <v>4</v>
      </c>
      <c r="AU31" s="383">
        <v>3</v>
      </c>
      <c r="AV31" s="384" t="str">
        <f t="shared" si="20"/>
        <v>4/3</v>
      </c>
      <c r="AW31" s="382">
        <f t="shared" si="21"/>
        <v>4.4</v>
      </c>
      <c r="AX31" s="382">
        <f t="shared" si="22"/>
        <v>3.9</v>
      </c>
      <c r="AY31" s="398">
        <v>5</v>
      </c>
      <c r="AZ31" s="382" t="s">
        <v>346</v>
      </c>
      <c r="BA31" s="386">
        <v>5</v>
      </c>
      <c r="BB31" s="387">
        <v>5.6</v>
      </c>
      <c r="BC31" s="388" t="str">
        <f t="shared" si="25"/>
        <v>TB</v>
      </c>
      <c r="BD31" s="383"/>
      <c r="BE31" s="383"/>
      <c r="BF31" s="384"/>
      <c r="BG31" s="382"/>
      <c r="BH31" s="382"/>
      <c r="BI31" s="398"/>
      <c r="BJ31" s="382">
        <v>5.5</v>
      </c>
      <c r="BK31" s="382" t="s">
        <v>348</v>
      </c>
      <c r="BL31" s="386"/>
      <c r="BM31" s="386"/>
      <c r="BN31" s="386"/>
      <c r="BO31" s="386"/>
      <c r="BP31" s="386"/>
      <c r="BQ31" s="386"/>
      <c r="BR31" s="382">
        <v>5.5</v>
      </c>
      <c r="BS31" s="382" t="s">
        <v>347</v>
      </c>
      <c r="BT31" s="382"/>
      <c r="BU31" s="385"/>
      <c r="BV31" s="382"/>
      <c r="BW31" s="433"/>
      <c r="BX31" s="383"/>
      <c r="BY31" s="383"/>
      <c r="BZ31" s="384"/>
      <c r="CA31" s="382"/>
      <c r="CB31" s="382"/>
      <c r="CC31" s="398"/>
      <c r="CD31" s="382">
        <v>5</v>
      </c>
      <c r="CE31" s="382" t="s">
        <v>339</v>
      </c>
      <c r="CF31" s="383"/>
      <c r="CG31" s="383"/>
      <c r="CH31" s="383"/>
      <c r="CI31" s="382"/>
      <c r="CJ31" s="382"/>
      <c r="CK31" s="398"/>
      <c r="CL31" s="382">
        <v>5.8</v>
      </c>
      <c r="CM31" s="398" t="s">
        <v>431</v>
      </c>
      <c r="CN31" s="383"/>
      <c r="CO31" s="383"/>
      <c r="CP31" s="384"/>
      <c r="CQ31" s="382"/>
      <c r="CR31" s="382"/>
      <c r="CS31" s="398"/>
      <c r="CT31" s="382">
        <v>5.3</v>
      </c>
      <c r="CU31" s="433">
        <v>5.3</v>
      </c>
      <c r="CV31" s="383"/>
      <c r="CW31" s="383"/>
      <c r="CX31" s="384"/>
      <c r="CY31" s="382"/>
      <c r="CZ31" s="382"/>
      <c r="DA31" s="398"/>
      <c r="DB31" s="382">
        <v>5</v>
      </c>
      <c r="DC31" s="433" t="s">
        <v>349</v>
      </c>
      <c r="DD31" s="383"/>
      <c r="DE31" s="383"/>
      <c r="DF31" s="384"/>
      <c r="DG31" s="382"/>
      <c r="DH31" s="382"/>
      <c r="DI31" s="398"/>
      <c r="DJ31" s="382">
        <v>6.5</v>
      </c>
      <c r="DK31" s="433">
        <v>6.5</v>
      </c>
      <c r="DL31" s="383"/>
      <c r="DM31" s="383"/>
      <c r="DN31" s="384"/>
      <c r="DO31" s="382"/>
      <c r="DP31" s="382"/>
      <c r="DQ31" s="398"/>
      <c r="DR31" s="382">
        <v>7.4</v>
      </c>
      <c r="DS31" s="394" t="s">
        <v>427</v>
      </c>
      <c r="DT31" s="386">
        <v>6</v>
      </c>
      <c r="DU31" s="386">
        <v>6</v>
      </c>
      <c r="DV31" s="545">
        <v>7</v>
      </c>
      <c r="DW31" s="382">
        <v>6.3</v>
      </c>
      <c r="DX31" s="434">
        <v>5</v>
      </c>
      <c r="DY31" s="387">
        <f t="shared" si="198"/>
        <v>5.6</v>
      </c>
      <c r="DZ31" s="388" t="str">
        <f t="shared" si="148"/>
        <v>TB</v>
      </c>
      <c r="EA31" s="387">
        <f t="shared" si="199"/>
        <v>5.6</v>
      </c>
      <c r="EB31" s="388" t="str">
        <f t="shared" si="150"/>
        <v>TB</v>
      </c>
      <c r="EC31" s="433">
        <v>5</v>
      </c>
      <c r="ED31" s="383">
        <v>2</v>
      </c>
      <c r="EE31" s="383">
        <v>3</v>
      </c>
      <c r="EF31" s="384" t="str">
        <f t="shared" si="151"/>
        <v>2/3</v>
      </c>
      <c r="EG31" s="382">
        <f t="shared" si="152"/>
        <v>3.5</v>
      </c>
      <c r="EH31" s="382">
        <f t="shared" si="153"/>
        <v>4</v>
      </c>
      <c r="EI31" s="398">
        <f>MAX(EG31:EH31)</f>
        <v>4</v>
      </c>
      <c r="EJ31" s="461" t="str">
        <f t="shared" si="154"/>
        <v>3.5/4</v>
      </c>
      <c r="EK31" s="433">
        <v>3.5</v>
      </c>
      <c r="EL31" s="383">
        <v>5</v>
      </c>
      <c r="EM31" s="383">
        <v>5</v>
      </c>
      <c r="EN31" s="384" t="str">
        <f t="shared" si="155"/>
        <v>5/5</v>
      </c>
      <c r="EO31" s="382">
        <f t="shared" si="156"/>
        <v>4.3</v>
      </c>
      <c r="EP31" s="382">
        <f t="shared" si="157"/>
        <v>4.3</v>
      </c>
      <c r="EQ31" s="398">
        <v>5.5</v>
      </c>
      <c r="ER31" s="521" t="s">
        <v>495</v>
      </c>
      <c r="ES31" s="433">
        <v>5</v>
      </c>
      <c r="ET31" s="383">
        <v>1</v>
      </c>
      <c r="EU31" s="383">
        <v>7</v>
      </c>
      <c r="EV31" s="384" t="str">
        <f aca="true" t="shared" si="201" ref="EV31:EV56">IF(ISBLANK(EU31),ET31,ET31&amp;"/"&amp;EU31)</f>
        <v>1/7</v>
      </c>
      <c r="EW31" s="382">
        <f t="shared" si="159"/>
        <v>3</v>
      </c>
      <c r="EX31" s="382">
        <f t="shared" si="160"/>
        <v>6</v>
      </c>
      <c r="EY31" s="398">
        <f>MAX(EW31:EX31)</f>
        <v>6</v>
      </c>
      <c r="EZ31" s="389" t="str">
        <f t="shared" si="161"/>
        <v>3/6</v>
      </c>
      <c r="FA31" s="433">
        <v>7.5</v>
      </c>
      <c r="FB31" s="383">
        <v>1</v>
      </c>
      <c r="FC31" s="383">
        <v>4</v>
      </c>
      <c r="FD31" s="384" t="str">
        <f t="shared" si="162"/>
        <v>1/4</v>
      </c>
      <c r="FE31" s="382">
        <f t="shared" si="163"/>
        <v>4.3</v>
      </c>
      <c r="FF31" s="382">
        <f t="shared" si="164"/>
        <v>5.8</v>
      </c>
      <c r="FG31" s="398">
        <f>MAX(FE31:FF31)</f>
        <v>5.8</v>
      </c>
      <c r="FH31" s="389" t="str">
        <f t="shared" si="197"/>
        <v>4.3/5.8</v>
      </c>
      <c r="FI31" s="433">
        <v>5.33</v>
      </c>
      <c r="FJ31" s="383">
        <v>0</v>
      </c>
      <c r="FK31" s="383">
        <v>1</v>
      </c>
      <c r="FL31" s="384" t="str">
        <f t="shared" si="165"/>
        <v>0/1</v>
      </c>
      <c r="FM31" s="382">
        <f t="shared" si="166"/>
        <v>2.7</v>
      </c>
      <c r="FN31" s="382">
        <f t="shared" si="167"/>
        <v>3.2</v>
      </c>
      <c r="FO31" s="398">
        <f>MAX(FM31:FN31)</f>
        <v>3.2</v>
      </c>
      <c r="FP31" s="461" t="str">
        <f t="shared" si="168"/>
        <v>2.7/3.2</v>
      </c>
      <c r="FQ31" s="433">
        <v>5</v>
      </c>
      <c r="FR31" s="383">
        <v>5</v>
      </c>
      <c r="FS31" s="383"/>
      <c r="FT31" s="384">
        <f t="shared" si="200"/>
        <v>5</v>
      </c>
      <c r="FU31" s="382">
        <f t="shared" si="170"/>
        <v>5</v>
      </c>
      <c r="FV31" s="382" t="str">
        <f t="shared" si="171"/>
        <v>-</v>
      </c>
      <c r="FW31" s="398">
        <f>MAX(FU31:FV31)</f>
        <v>5</v>
      </c>
      <c r="FX31" s="389">
        <f t="shared" si="172"/>
        <v>5</v>
      </c>
      <c r="FY31" s="496">
        <v>5</v>
      </c>
      <c r="FZ31" s="496">
        <v>6</v>
      </c>
      <c r="GA31" s="501">
        <v>5.4</v>
      </c>
      <c r="GB31" s="387">
        <f t="shared" si="173"/>
        <v>5.1</v>
      </c>
      <c r="GC31" s="533" t="str">
        <f t="shared" si="102"/>
        <v>TB</v>
      </c>
      <c r="GD31" s="433">
        <v>6</v>
      </c>
      <c r="GE31" s="383">
        <v>3</v>
      </c>
      <c r="GF31" s="383">
        <v>2</v>
      </c>
      <c r="GG31" s="384" t="str">
        <f aca="true" t="shared" si="202" ref="GG31:GG43">IF(ISBLANK(GF31),GE31,GE31&amp;"/"&amp;GF31)</f>
        <v>3/2</v>
      </c>
      <c r="GH31" s="382">
        <f t="shared" si="175"/>
        <v>4.5</v>
      </c>
      <c r="GI31" s="382">
        <f t="shared" si="176"/>
        <v>4</v>
      </c>
      <c r="GJ31" s="398">
        <f>MAX(GH31:GI31)</f>
        <v>4.5</v>
      </c>
      <c r="GK31" s="461" t="str">
        <f t="shared" si="177"/>
        <v>4.5/4</v>
      </c>
      <c r="GL31" s="433">
        <v>5</v>
      </c>
      <c r="GM31" s="383">
        <v>1</v>
      </c>
      <c r="GN31" s="383">
        <v>0</v>
      </c>
      <c r="GO31" s="384" t="str">
        <f t="shared" si="178"/>
        <v>1/0</v>
      </c>
      <c r="GP31" s="382">
        <f t="shared" si="179"/>
        <v>3</v>
      </c>
      <c r="GQ31" s="382">
        <f t="shared" si="180"/>
        <v>2.5</v>
      </c>
      <c r="GR31" s="398">
        <f>MAX(GP31:GQ31)</f>
        <v>3</v>
      </c>
      <c r="GS31" s="461" t="str">
        <f t="shared" si="181"/>
        <v>3/2.5</v>
      </c>
      <c r="GT31" s="433">
        <v>5</v>
      </c>
      <c r="GU31" s="383">
        <v>2</v>
      </c>
      <c r="GV31" s="383">
        <v>5</v>
      </c>
      <c r="GW31" s="384" t="str">
        <f aca="true" t="shared" si="203" ref="GW31:GW55">IF(ISBLANK(GV31),GU31,GU31&amp;"/"&amp;GV31)</f>
        <v>2/5</v>
      </c>
      <c r="GX31" s="382">
        <f t="shared" si="183"/>
        <v>3.5</v>
      </c>
      <c r="GY31" s="382">
        <f t="shared" si="184"/>
        <v>5</v>
      </c>
      <c r="GZ31" s="398">
        <f>MAX(GX31:GY31)</f>
        <v>5</v>
      </c>
      <c r="HA31" s="389" t="str">
        <f t="shared" si="185"/>
        <v>3.5/5</v>
      </c>
      <c r="HB31" s="433">
        <v>6</v>
      </c>
      <c r="HC31" s="383">
        <v>8</v>
      </c>
      <c r="HD31" s="383"/>
      <c r="HE31" s="384">
        <f aca="true" t="shared" si="204" ref="HE31:HE49">IF(ISBLANK(HD31),HC31,HC31&amp;"/"&amp;HD31)</f>
        <v>8</v>
      </c>
      <c r="HF31" s="382">
        <f t="shared" si="187"/>
        <v>7</v>
      </c>
      <c r="HG31" s="382" t="str">
        <f t="shared" si="188"/>
        <v>-</v>
      </c>
      <c r="HH31" s="398">
        <f>MAX(HF31:HG31)</f>
        <v>7</v>
      </c>
      <c r="HI31" s="389">
        <f t="shared" si="189"/>
        <v>7</v>
      </c>
      <c r="HJ31" s="433">
        <v>5.6</v>
      </c>
      <c r="HK31" s="383">
        <v>4</v>
      </c>
      <c r="HL31" s="383">
        <v>5</v>
      </c>
      <c r="HM31" s="384" t="str">
        <f aca="true" t="shared" si="205" ref="HM31:HM51">IF(ISBLANK(HL31),HK31,HK31&amp;"/"&amp;HL31)</f>
        <v>4/5</v>
      </c>
      <c r="HN31" s="382">
        <f t="shared" si="191"/>
        <v>4.8</v>
      </c>
      <c r="HO31" s="382">
        <f t="shared" si="192"/>
        <v>5.3</v>
      </c>
      <c r="HP31" s="398">
        <f>MAX(HN31:HO31)</f>
        <v>5.3</v>
      </c>
      <c r="HQ31" s="389" t="str">
        <f t="shared" si="193"/>
        <v>4.8/5.3</v>
      </c>
      <c r="HR31" s="526">
        <v>7</v>
      </c>
      <c r="HS31" s="503">
        <v>7</v>
      </c>
      <c r="HT31" s="503">
        <v>5</v>
      </c>
      <c r="HU31" s="562">
        <v>0</v>
      </c>
      <c r="HV31" s="505">
        <f t="shared" si="194"/>
        <v>3.8</v>
      </c>
      <c r="HW31" s="506" t="str">
        <f t="shared" si="129"/>
        <v>Kém</v>
      </c>
      <c r="HX31" s="387">
        <f t="shared" si="195"/>
        <v>4.5</v>
      </c>
      <c r="HY31" s="504" t="str">
        <f t="shared" si="131"/>
        <v>Yếu</v>
      </c>
      <c r="HZ31" s="387">
        <f t="shared" si="132"/>
        <v>5.1</v>
      </c>
      <c r="IA31" s="595" t="str">
        <f t="shared" si="133"/>
        <v>TB</v>
      </c>
      <c r="IB31" s="496"/>
      <c r="IC31" s="496"/>
      <c r="ID31" s="496"/>
      <c r="IE31" s="501">
        <f>ROUND(SUM(IB31:ID31)/3,1)</f>
        <v>0</v>
      </c>
      <c r="IF31" s="387">
        <f t="shared" si="196"/>
        <v>2.6</v>
      </c>
      <c r="IG31" s="607" t="str">
        <f t="shared" si="135"/>
        <v>Kém</v>
      </c>
      <c r="IH31" s="601"/>
      <c r="II31" s="405"/>
      <c r="IJ31" s="405"/>
      <c r="IK31" s="405"/>
    </row>
    <row r="32" spans="1:242" s="17" customFormat="1" ht="22.5" customHeight="1" hidden="1">
      <c r="A32" s="15">
        <f t="shared" si="136"/>
        <v>5</v>
      </c>
      <c r="B32" s="156" t="s">
        <v>57</v>
      </c>
      <c r="C32" s="157" t="s">
        <v>125</v>
      </c>
      <c r="D32" s="158" t="s">
        <v>126</v>
      </c>
      <c r="E32" s="206">
        <v>6.2</v>
      </c>
      <c r="F32" s="202">
        <v>1</v>
      </c>
      <c r="G32" s="202">
        <v>3</v>
      </c>
      <c r="H32" s="203" t="str">
        <f>IF(ISBLANK(G32),F32,F32&amp;"/"&amp;G32)</f>
        <v>1/3</v>
      </c>
      <c r="I32" s="206">
        <f aca="true" t="shared" si="206" ref="I32:I56">ROUND((E32+F32)/2,1)</f>
        <v>3.6</v>
      </c>
      <c r="J32" s="206">
        <f aca="true" t="shared" si="207" ref="J32:J56">IF(ISNUMBER(G32),ROUND((E32+G32)/2,1),"-")</f>
        <v>4.6</v>
      </c>
      <c r="K32" s="442">
        <v>5</v>
      </c>
      <c r="L32" s="443" t="s">
        <v>274</v>
      </c>
      <c r="M32" s="206">
        <v>6</v>
      </c>
      <c r="N32" s="202">
        <v>0</v>
      </c>
      <c r="O32" s="202">
        <v>4</v>
      </c>
      <c r="P32" s="203" t="str">
        <f aca="true" t="shared" si="208" ref="P32:P56">IF(ISBLANK(O32),N32,N32&amp;"/"&amp;O32)</f>
        <v>0/4</v>
      </c>
      <c r="Q32" s="206">
        <f aca="true" t="shared" si="209" ref="Q32:Q56">ROUND((M32+N32)/2,1)</f>
        <v>3</v>
      </c>
      <c r="R32" s="206">
        <f aca="true" t="shared" si="210" ref="R32:R56">IF(ISNUMBER(O32),ROUND((M32+O32)/2,1),"-")</f>
        <v>5</v>
      </c>
      <c r="S32" s="442">
        <f aca="true" t="shared" si="211" ref="S32:S43">MAX(Q32:R32)</f>
        <v>5</v>
      </c>
      <c r="T32" s="206" t="str">
        <f aca="true" t="shared" si="212" ref="T32:T43">IF(Q32&gt;=5,Q32,IF(R32&gt;=5,Q32&amp;"/"&amp;R32,Q32&amp;"/"&amp;R32))</f>
        <v>3/5</v>
      </c>
      <c r="U32" s="206">
        <v>7</v>
      </c>
      <c r="V32" s="202">
        <v>1</v>
      </c>
      <c r="W32" s="202">
        <v>3</v>
      </c>
      <c r="X32" s="203" t="str">
        <f aca="true" t="shared" si="213" ref="X32:X56">IF(ISBLANK(W32),V32,V32&amp;"/"&amp;W32)</f>
        <v>1/3</v>
      </c>
      <c r="Y32" s="206">
        <f aca="true" t="shared" si="214" ref="Y32:Y56">ROUND((U32+V32)/2,1)</f>
        <v>4</v>
      </c>
      <c r="Z32" s="206">
        <f aca="true" t="shared" si="215" ref="Z32:Z56">IF(ISNUMBER(W32),ROUND((U32+W32)/2,1),"-")</f>
        <v>5</v>
      </c>
      <c r="AA32" s="442">
        <f>MAX(Y32:Z32)</f>
        <v>5</v>
      </c>
      <c r="AB32" s="206" t="str">
        <f>IF(Y32&gt;=5,Y32,IF(Z32&gt;=5,Y32&amp;"/"&amp;Z32,Y32&amp;"/"&amp;Z32))</f>
        <v>4/5</v>
      </c>
      <c r="AC32" s="206">
        <v>5.7</v>
      </c>
      <c r="AD32" s="202">
        <v>6</v>
      </c>
      <c r="AE32" s="202"/>
      <c r="AF32" s="203">
        <f aca="true" t="shared" si="216" ref="AF32:AF46">IF(ISBLANK(AE32),AD32,AD32&amp;"/"&amp;AE32)</f>
        <v>6</v>
      </c>
      <c r="AG32" s="206">
        <f aca="true" t="shared" si="217" ref="AG32:AG48">ROUND((AC32+AD32)/2,1)</f>
        <v>5.9</v>
      </c>
      <c r="AH32" s="206" t="str">
        <f aca="true" t="shared" si="218" ref="AH32:AH50">IF(ISNUMBER(AE32),ROUND((AC32+AE32)/2,1),"-")</f>
        <v>-</v>
      </c>
      <c r="AI32" s="442">
        <f aca="true" t="shared" si="219" ref="AI32:AI46">MAX(AG32:AH32)</f>
        <v>5.9</v>
      </c>
      <c r="AJ32" s="206">
        <f aca="true" t="shared" si="220" ref="AJ32:AJ46">IF(AG32&gt;=5,AG32,IF(AH32&gt;=5,AG32&amp;"/"&amp;AH32,AG32&amp;"/"&amp;AH32))</f>
        <v>5.9</v>
      </c>
      <c r="AK32" s="206">
        <v>7.5</v>
      </c>
      <c r="AL32" s="202">
        <v>6</v>
      </c>
      <c r="AM32" s="202"/>
      <c r="AN32" s="203">
        <f aca="true" t="shared" si="221" ref="AN32:AN56">IF(ISBLANK(AM32),AL32,AL32&amp;"/"&amp;AM32)</f>
        <v>6</v>
      </c>
      <c r="AO32" s="206">
        <f aca="true" t="shared" si="222" ref="AO32:AO56">ROUND((AK32+AL32)/2,1)</f>
        <v>6.8</v>
      </c>
      <c r="AP32" s="206" t="str">
        <f aca="true" t="shared" si="223" ref="AP32:AP56">IF(ISNUMBER(AM32),ROUND((AK32+AM32)/2,1),"-")</f>
        <v>-</v>
      </c>
      <c r="AQ32" s="442">
        <f aca="true" t="shared" si="224" ref="AQ32:AQ39">MAX(AO32:AP32)</f>
        <v>6.8</v>
      </c>
      <c r="AR32" s="206">
        <f aca="true" t="shared" si="225" ref="AR32:AR39">IF(AO32&gt;=5,AO32,IF(AP32&gt;=5,AO32&amp;"/"&amp;AP32,AO32&amp;"/"&amp;AP32))</f>
        <v>6.8</v>
      </c>
      <c r="AS32" s="206">
        <v>3</v>
      </c>
      <c r="AT32" s="202">
        <v>2</v>
      </c>
      <c r="AU32" s="202">
        <v>0</v>
      </c>
      <c r="AV32" s="203" t="str">
        <f aca="true" t="shared" si="226" ref="AV32:AV56">IF(ISBLANK(AU32),AT32,AT32&amp;"/"&amp;AU32)</f>
        <v>2/0</v>
      </c>
      <c r="AW32" s="206">
        <f aca="true" t="shared" si="227" ref="AW32:AW56">ROUND((AS32+AT32)/2,1)</f>
        <v>2.5</v>
      </c>
      <c r="AX32" s="206">
        <f aca="true" t="shared" si="228" ref="AX32:AX56">IF(ISNUMBER(AU32),ROUND((AS32+AU32)/2,1),"-")</f>
        <v>1.5</v>
      </c>
      <c r="AY32" s="442">
        <v>7</v>
      </c>
      <c r="AZ32" s="443" t="s">
        <v>265</v>
      </c>
      <c r="BA32" s="431">
        <v>5</v>
      </c>
      <c r="BB32" s="427">
        <f aca="true" t="shared" si="229" ref="BB32:BB56">ROUND((K32*$L$3+S32*$T$3+AA32*$AB$3+AI32*$AJ$3+AQ32*$AR$3+AY32*$AZ$3+BA32*$BA$3)/$BB$3,1)</f>
        <v>5.8</v>
      </c>
      <c r="BC32" s="235" t="str">
        <f aca="true" t="shared" si="230" ref="BC32:BC56">IF(BB32&lt;4,"Kém",IF(BB32&lt;5,"Yếu",IF(BB32&lt;6,"TB",IF(BB32&lt;7,"TBK",IF(BB32&lt;8,"Khá",IF(BB32&lt;9,"Giỏi","XS"))))))</f>
        <v>TB</v>
      </c>
      <c r="BD32" s="206">
        <v>6.7</v>
      </c>
      <c r="BE32" s="202">
        <v>4</v>
      </c>
      <c r="BF32" s="202"/>
      <c r="BG32" s="203">
        <f>IF(ISBLANK(BF32),BE32,BE32&amp;"/"&amp;BF32)</f>
        <v>4</v>
      </c>
      <c r="BH32" s="206">
        <f aca="true" t="shared" si="231" ref="BH32:BH56">ROUND((BD32+BE32)/2,1)</f>
        <v>5.4</v>
      </c>
      <c r="BI32" s="206" t="str">
        <f aca="true" t="shared" si="232" ref="BI32:BI56">IF(ISNUMBER(BF32),ROUND((BD32+BF32)/2,1),"-")</f>
        <v>-</v>
      </c>
      <c r="BJ32" s="443">
        <f>MAX(BH32:BI32)</f>
        <v>5.4</v>
      </c>
      <c r="BK32" s="444">
        <f>IF(BH32&gt;=5,BH32,IF(BI32&gt;=5,BH32&amp;"/"&amp;BI32,BH32&amp;"/"&amp;BI32))</f>
        <v>5.4</v>
      </c>
      <c r="BL32" s="220">
        <v>6.3</v>
      </c>
      <c r="BM32" s="445"/>
      <c r="BN32" s="445"/>
      <c r="BO32" s="213" t="s">
        <v>240</v>
      </c>
      <c r="BP32" s="220">
        <f aca="true" t="shared" si="233" ref="BP32:BP56">ROUND((BL32+BM32)/2,1)</f>
        <v>3.2</v>
      </c>
      <c r="BQ32" s="220" t="str">
        <f aca="true" t="shared" si="234" ref="BQ32:BQ56">IF(ISNUMBER(BN32),ROUND((BL32+BN32)/2,1),"-")</f>
        <v>-</v>
      </c>
      <c r="BR32" s="446">
        <v>6.2</v>
      </c>
      <c r="BS32" s="448" t="s">
        <v>434</v>
      </c>
      <c r="BT32" s="206"/>
      <c r="BU32" s="206"/>
      <c r="BV32" s="443"/>
      <c r="BW32" s="444"/>
      <c r="BX32" s="206">
        <v>6.5</v>
      </c>
      <c r="BY32" s="202">
        <v>1</v>
      </c>
      <c r="BZ32" s="202">
        <v>2</v>
      </c>
      <c r="CA32" s="203" t="str">
        <f aca="true" t="shared" si="235" ref="CA32:CA56">IF(ISBLANK(BZ32),BY32,BY32&amp;"/"&amp;BZ32)</f>
        <v>1/2</v>
      </c>
      <c r="CB32" s="206">
        <f aca="true" t="shared" si="236" ref="CB32:CB56">ROUND((BX32+BY32)/2,1)</f>
        <v>3.8</v>
      </c>
      <c r="CC32" s="206">
        <f aca="true" t="shared" si="237" ref="CC32:CC56">IF(ISNUMBER(BZ32),ROUND((BX32+BZ32)/2,1),"-")</f>
        <v>4.3</v>
      </c>
      <c r="CD32" s="443">
        <f aca="true" t="shared" si="238" ref="CD32:CD45">MAX(CB32:CC32)</f>
        <v>4.3</v>
      </c>
      <c r="CE32" s="447" t="str">
        <f aca="true" t="shared" si="239" ref="CE32:CE45">IF(CB32&gt;=5,CB32,IF(CC32&gt;=5,CB32&amp;"/"&amp;CC32,CB32&amp;"/"&amp;CC32))</f>
        <v>3.8/4.3</v>
      </c>
      <c r="CF32" s="206">
        <v>7</v>
      </c>
      <c r="CG32" s="202">
        <v>5</v>
      </c>
      <c r="CH32" s="202"/>
      <c r="CI32" s="203">
        <f aca="true" t="shared" si="240" ref="CI32:CI56">IF(ISBLANK(CH32),CG32,CG32&amp;"/"&amp;CH32)</f>
        <v>5</v>
      </c>
      <c r="CJ32" s="206">
        <f aca="true" t="shared" si="241" ref="CJ32:CJ56">ROUND((CF32+CG32)/2,1)</f>
        <v>6</v>
      </c>
      <c r="CK32" s="206" t="str">
        <f aca="true" t="shared" si="242" ref="CK32:CK56">IF(ISNUMBER(CH32),ROUND((CF32+CH32)/2,1),"-")</f>
        <v>-</v>
      </c>
      <c r="CL32" s="443">
        <f>MAX(CJ32:CK32)</f>
        <v>6</v>
      </c>
      <c r="CM32" s="444">
        <f>IF(CJ32&gt;=5,CJ32,IF(CK32&gt;=5,CJ32&amp;"/"&amp;CK32,CJ32&amp;"/"&amp;CK32))</f>
        <v>6</v>
      </c>
      <c r="CN32" s="206">
        <v>6</v>
      </c>
      <c r="CO32" s="202">
        <v>4</v>
      </c>
      <c r="CP32" s="202"/>
      <c r="CQ32" s="203">
        <f aca="true" t="shared" si="243" ref="CQ32:CQ51">IF(ISBLANK(CP32),CO32,CO32&amp;"/"&amp;CP32)</f>
        <v>4</v>
      </c>
      <c r="CR32" s="206">
        <f aca="true" t="shared" si="244" ref="CR32:CR56">ROUND((CN32+CO32)/2,1)</f>
        <v>5</v>
      </c>
      <c r="CS32" s="206" t="str">
        <f aca="true" t="shared" si="245" ref="CS32:CS56">IF(ISNUMBER(CP32),ROUND((CN32+CP32)/2,1),"-")</f>
        <v>-</v>
      </c>
      <c r="CT32" s="443">
        <f>MAX(CR32:CS32)</f>
        <v>5</v>
      </c>
      <c r="CU32" s="444">
        <f>IF(CR32&gt;=5,CR32,IF(CS32&gt;=5,CR32&amp;"/"&amp;CS32,CR32&amp;"/"&amp;CS32))</f>
        <v>5</v>
      </c>
      <c r="CV32" s="206">
        <v>4</v>
      </c>
      <c r="CW32" s="202">
        <v>3</v>
      </c>
      <c r="CX32" s="202">
        <v>2</v>
      </c>
      <c r="CY32" s="203" t="str">
        <f>IF(ISBLANK(CX32),CW32,CW32&amp;"/"&amp;CX32)</f>
        <v>3/2</v>
      </c>
      <c r="CZ32" s="206">
        <f aca="true" t="shared" si="246" ref="CZ32:CZ56">ROUND((CV32+CW32)/2,1)</f>
        <v>3.5</v>
      </c>
      <c r="DA32" s="206">
        <f aca="true" t="shared" si="247" ref="DA32:DA56">IF(ISNUMBER(CX32),ROUND((CV32+CX32)/2,1),"-")</f>
        <v>3</v>
      </c>
      <c r="DB32" s="443">
        <v>5.5</v>
      </c>
      <c r="DC32" s="448" t="s">
        <v>401</v>
      </c>
      <c r="DD32" s="206">
        <v>5</v>
      </c>
      <c r="DE32" s="202">
        <v>5</v>
      </c>
      <c r="DF32" s="202"/>
      <c r="DG32" s="203">
        <f aca="true" t="shared" si="248" ref="DG32:DG56">IF(ISBLANK(DF32),DE32,DE32&amp;"/"&amp;DF32)</f>
        <v>5</v>
      </c>
      <c r="DH32" s="206">
        <f aca="true" t="shared" si="249" ref="DH32:DH56">ROUND((DD32+DE32)/2,1)</f>
        <v>5</v>
      </c>
      <c r="DI32" s="206" t="str">
        <f aca="true" t="shared" si="250" ref="DI32:DI56">IF(ISNUMBER(DF32),ROUND((DD32+DF32)/2,1),"-")</f>
        <v>-</v>
      </c>
      <c r="DJ32" s="443">
        <f>MAX(DH32:DI32)</f>
        <v>5</v>
      </c>
      <c r="DK32" s="444">
        <f>IF(DH32&gt;=5,DH32,IF(DI32&gt;=5,DH32&amp;"/"&amp;DI32,DH32&amp;"/"&amp;DI32))</f>
        <v>5</v>
      </c>
      <c r="DL32" s="206">
        <v>6.4</v>
      </c>
      <c r="DM32" s="202">
        <v>7</v>
      </c>
      <c r="DN32" s="202"/>
      <c r="DO32" s="203">
        <f aca="true" t="shared" si="251" ref="DO32:DO43">IF(ISBLANK(DN32),DM32,DM32&amp;"/"&amp;DN32)</f>
        <v>7</v>
      </c>
      <c r="DP32" s="206">
        <f aca="true" t="shared" si="252" ref="DP32:DP56">ROUND((DL32+DM32)/2,1)</f>
        <v>6.7</v>
      </c>
      <c r="DQ32" s="206" t="str">
        <f aca="true" t="shared" si="253" ref="DQ32:DQ56">IF(ISNUMBER(DN32),ROUND((DL32+DN32)/2,1),"-")</f>
        <v>-</v>
      </c>
      <c r="DR32" s="443">
        <f aca="true" t="shared" si="254" ref="DR32:DR43">MAX(DP32:DQ32)</f>
        <v>6.7</v>
      </c>
      <c r="DS32" s="444">
        <f aca="true" t="shared" si="255" ref="DS32:DS43">IF(DP32&gt;=5,DP32,IF(DQ32&gt;=5,DP32&amp;"/"&amp;DQ32,DP32&amp;"/"&amp;DQ32))</f>
        <v>6.7</v>
      </c>
      <c r="DT32" s="222">
        <v>6</v>
      </c>
      <c r="DU32" s="221">
        <v>6</v>
      </c>
      <c r="DV32" s="222">
        <v>7</v>
      </c>
      <c r="DW32" s="443">
        <f>ROUND(SUM(DT32:DV32)/3,1)</f>
        <v>6.3</v>
      </c>
      <c r="DX32" s="202">
        <v>7</v>
      </c>
      <c r="DY32" s="427">
        <f t="shared" si="198"/>
        <v>5.5</v>
      </c>
      <c r="DZ32" s="305" t="str">
        <f aca="true" t="shared" si="256" ref="DZ32:DZ56">IF(DY32&lt;4,"Kém",IF(DY32&lt;5,"Yếu",IF(DY32&lt;6,"TB",IF(DY32&lt;7,"TBK",IF(DY32&lt;8,"Khá",IF(DY32&lt;9,"Giỏi","XS"))))))</f>
        <v>TB</v>
      </c>
      <c r="EA32" s="427">
        <f t="shared" si="199"/>
        <v>5.6</v>
      </c>
      <c r="EB32" s="305" t="str">
        <f aca="true" t="shared" si="257" ref="EB32:EB56">IF(EA32&lt;4,"Kém",IF(EA32&lt;5,"Yếu",IF(EA32&lt;6,"TB",IF(EA32&lt;7,"TBK",IF(EA32&lt;8,"Khá",IF(EA32&lt;9,"Giỏi","XS"))))))</f>
        <v>TB</v>
      </c>
      <c r="EC32" s="433">
        <v>6</v>
      </c>
      <c r="ED32" s="383">
        <v>1</v>
      </c>
      <c r="EE32" s="383">
        <v>2</v>
      </c>
      <c r="EF32" s="384" t="str">
        <f t="shared" si="151"/>
        <v>1/2</v>
      </c>
      <c r="EG32" s="382">
        <f t="shared" si="152"/>
        <v>3.5</v>
      </c>
      <c r="EH32" s="382">
        <f t="shared" si="153"/>
        <v>4</v>
      </c>
      <c r="EI32" s="398">
        <v>5.5</v>
      </c>
      <c r="EJ32" s="521" t="s">
        <v>509</v>
      </c>
      <c r="EK32" s="433">
        <v>4.25</v>
      </c>
      <c r="EL32" s="383">
        <v>2</v>
      </c>
      <c r="EM32" s="383">
        <v>4</v>
      </c>
      <c r="EN32" s="384" t="str">
        <f t="shared" si="155"/>
        <v>2/4</v>
      </c>
      <c r="EO32" s="382">
        <f t="shared" si="156"/>
        <v>3.1</v>
      </c>
      <c r="EP32" s="382">
        <f t="shared" si="157"/>
        <v>4.1</v>
      </c>
      <c r="EQ32" s="398">
        <v>5.7</v>
      </c>
      <c r="ER32" s="521" t="s">
        <v>487</v>
      </c>
      <c r="ES32" s="433">
        <v>6</v>
      </c>
      <c r="ET32" s="383">
        <v>4</v>
      </c>
      <c r="EU32" s="383"/>
      <c r="EV32" s="384">
        <f t="shared" si="201"/>
        <v>4</v>
      </c>
      <c r="EW32" s="382">
        <f t="shared" si="159"/>
        <v>5</v>
      </c>
      <c r="EX32" s="382" t="str">
        <f t="shared" si="160"/>
        <v>-</v>
      </c>
      <c r="EY32" s="398">
        <f>MAX(EW32:EX32)</f>
        <v>5</v>
      </c>
      <c r="EZ32" s="389">
        <f t="shared" si="161"/>
        <v>5</v>
      </c>
      <c r="FA32" s="433">
        <v>7</v>
      </c>
      <c r="FB32" s="383">
        <v>3</v>
      </c>
      <c r="FC32" s="383"/>
      <c r="FD32" s="384">
        <f t="shared" si="162"/>
        <v>3</v>
      </c>
      <c r="FE32" s="382">
        <f t="shared" si="163"/>
        <v>5</v>
      </c>
      <c r="FF32" s="382" t="str">
        <f t="shared" si="164"/>
        <v>-</v>
      </c>
      <c r="FG32" s="398">
        <f>MAX(FE32:FF32)</f>
        <v>5</v>
      </c>
      <c r="FH32" s="389">
        <f t="shared" si="197"/>
        <v>5</v>
      </c>
      <c r="FI32" s="433">
        <v>6.33</v>
      </c>
      <c r="FJ32" s="383">
        <v>0</v>
      </c>
      <c r="FK32" s="383">
        <v>3</v>
      </c>
      <c r="FL32" s="384" t="str">
        <f t="shared" si="165"/>
        <v>0/3</v>
      </c>
      <c r="FM32" s="382">
        <f t="shared" si="166"/>
        <v>3.2</v>
      </c>
      <c r="FN32" s="382">
        <f t="shared" si="167"/>
        <v>4.7</v>
      </c>
      <c r="FO32" s="398">
        <v>5</v>
      </c>
      <c r="FP32" s="521" t="s">
        <v>450</v>
      </c>
      <c r="FQ32" s="433">
        <v>6.5</v>
      </c>
      <c r="FR32" s="383">
        <v>5</v>
      </c>
      <c r="FS32" s="383"/>
      <c r="FT32" s="384">
        <f t="shared" si="200"/>
        <v>5</v>
      </c>
      <c r="FU32" s="382">
        <f t="shared" si="170"/>
        <v>5.8</v>
      </c>
      <c r="FV32" s="382" t="str">
        <f t="shared" si="171"/>
        <v>-</v>
      </c>
      <c r="FW32" s="398">
        <f>MAX(FU32:FV32)</f>
        <v>5.8</v>
      </c>
      <c r="FX32" s="389">
        <f t="shared" si="172"/>
        <v>5.8</v>
      </c>
      <c r="FY32" s="496">
        <v>6</v>
      </c>
      <c r="FZ32" s="496">
        <v>7</v>
      </c>
      <c r="GA32" s="501">
        <v>6</v>
      </c>
      <c r="GB32" s="387">
        <f t="shared" si="173"/>
        <v>5.6</v>
      </c>
      <c r="GC32" s="533" t="str">
        <f aca="true" t="shared" si="258" ref="GC32:GC56">IF(GB32&lt;4,"Kém",IF(GB32&lt;5,"Yếu",IF(GB32&lt;6,"TB",IF(GB32&lt;7,"TBK",IF(GB32&lt;8,"Khá",IF(GB32&lt;9,"Giỏi","XS"))))))</f>
        <v>TB</v>
      </c>
      <c r="GD32" s="433">
        <v>5.3</v>
      </c>
      <c r="GE32" s="383">
        <v>1</v>
      </c>
      <c r="GF32" s="383">
        <v>2</v>
      </c>
      <c r="GG32" s="384" t="str">
        <f t="shared" si="202"/>
        <v>1/2</v>
      </c>
      <c r="GH32" s="382">
        <f t="shared" si="175"/>
        <v>3.2</v>
      </c>
      <c r="GI32" s="382">
        <f t="shared" si="176"/>
        <v>3.7</v>
      </c>
      <c r="GJ32" s="398">
        <f>MAX(GH32:GI32)</f>
        <v>3.7</v>
      </c>
      <c r="GK32" s="461" t="str">
        <f t="shared" si="177"/>
        <v>3.2/3.7</v>
      </c>
      <c r="GL32" s="433">
        <v>7</v>
      </c>
      <c r="GM32" s="383">
        <v>2</v>
      </c>
      <c r="GN32" s="383">
        <v>4</v>
      </c>
      <c r="GO32" s="384" t="str">
        <f t="shared" si="178"/>
        <v>2/4</v>
      </c>
      <c r="GP32" s="382">
        <f t="shared" si="179"/>
        <v>4.5</v>
      </c>
      <c r="GQ32" s="382">
        <f t="shared" si="180"/>
        <v>5.5</v>
      </c>
      <c r="GR32" s="398">
        <f>MAX(GP32:GQ32)</f>
        <v>5.5</v>
      </c>
      <c r="GS32" s="389" t="str">
        <f t="shared" si="181"/>
        <v>4.5/5.5</v>
      </c>
      <c r="GT32" s="433">
        <v>6.5</v>
      </c>
      <c r="GU32" s="383">
        <v>4</v>
      </c>
      <c r="GV32" s="383"/>
      <c r="GW32" s="384">
        <f t="shared" si="203"/>
        <v>4</v>
      </c>
      <c r="GX32" s="382">
        <f t="shared" si="183"/>
        <v>5.3</v>
      </c>
      <c r="GY32" s="382" t="str">
        <f t="shared" si="184"/>
        <v>-</v>
      </c>
      <c r="GZ32" s="398">
        <f>MAX(GX32:GY32)</f>
        <v>5.3</v>
      </c>
      <c r="HA32" s="389">
        <f t="shared" si="185"/>
        <v>5.3</v>
      </c>
      <c r="HB32" s="433">
        <v>7</v>
      </c>
      <c r="HC32" s="383">
        <v>4</v>
      </c>
      <c r="HD32" s="383"/>
      <c r="HE32" s="384">
        <f t="shared" si="204"/>
        <v>4</v>
      </c>
      <c r="HF32" s="382">
        <f t="shared" si="187"/>
        <v>5.5</v>
      </c>
      <c r="HG32" s="382" t="str">
        <f t="shared" si="188"/>
        <v>-</v>
      </c>
      <c r="HH32" s="398">
        <f>MAX(HF32:HG32)</f>
        <v>5.5</v>
      </c>
      <c r="HI32" s="389">
        <f t="shared" si="189"/>
        <v>5.5</v>
      </c>
      <c r="HJ32" s="433">
        <v>6.5</v>
      </c>
      <c r="HK32" s="383">
        <v>6</v>
      </c>
      <c r="HL32" s="383"/>
      <c r="HM32" s="384">
        <f t="shared" si="205"/>
        <v>6</v>
      </c>
      <c r="HN32" s="382">
        <f t="shared" si="191"/>
        <v>6.3</v>
      </c>
      <c r="HO32" s="382" t="str">
        <f t="shared" si="192"/>
        <v>-</v>
      </c>
      <c r="HP32" s="398">
        <f>MAX(HN32:HO32)</f>
        <v>6.3</v>
      </c>
      <c r="HQ32" s="389">
        <f t="shared" si="193"/>
        <v>6.3</v>
      </c>
      <c r="HR32" s="526">
        <v>8</v>
      </c>
      <c r="HS32" s="503">
        <v>6</v>
      </c>
      <c r="HT32" s="503">
        <v>6</v>
      </c>
      <c r="HU32" s="541">
        <v>7</v>
      </c>
      <c r="HV32" s="505">
        <f t="shared" si="194"/>
        <v>5.9</v>
      </c>
      <c r="HW32" s="506" t="str">
        <f aca="true" t="shared" si="259" ref="HW32:HW56">IF(HV32&lt;4,"Kém",IF(HV32&lt;5,"Yếu",IF(HV32&lt;6,"TB",IF(HV32&lt;7,"TBK",IF(HV32&lt;8,"Khá",IF(HV32&lt;9,"Giỏi","XS"))))))</f>
        <v>TB</v>
      </c>
      <c r="HX32" s="387">
        <f t="shared" si="195"/>
        <v>5.7</v>
      </c>
      <c r="HY32" s="504" t="str">
        <f aca="true" t="shared" si="260" ref="HY32:HY56">IF(HX32&lt;4,"Kém",IF(HX32&lt;5,"Yếu",IF(HX32&lt;6,"TB",IF(HX32&lt;7,"TBK",IF(HX32&lt;8,"Khá",IF(HX32&lt;9,"Giỏi","XS"))))))</f>
        <v>TB</v>
      </c>
      <c r="HZ32" s="387">
        <f aca="true" t="shared" si="261" ref="HZ32:HZ56">ROUND((HX32*$HX$3+EA32*$EA$3)/$HZ$3,1)</f>
        <v>5.6</v>
      </c>
      <c r="IA32" s="595" t="str">
        <f aca="true" t="shared" si="262" ref="IA32:IA56">IF(HZ32&lt;4,"Kém",IF(HZ32&lt;5,"Yếu",IF(HZ32&lt;6,"TB",IF(HZ32&lt;7,"TBK",IF(HZ32&lt;8,"Khá",IF(HZ32&lt;9,"Giỏi","XS"))))))</f>
        <v>TB</v>
      </c>
      <c r="IB32" s="496"/>
      <c r="IC32" s="496"/>
      <c r="ID32" s="496"/>
      <c r="IE32" s="501">
        <f>ROUND(SUM(IB32:ID32)/3,1)</f>
        <v>0</v>
      </c>
      <c r="IF32" s="387">
        <f t="shared" si="196"/>
        <v>2.8</v>
      </c>
      <c r="IG32" s="607" t="str">
        <f aca="true" t="shared" si="263" ref="IG32:IG56">IF(IF32&lt;4,"Kém",IF(IF32&lt;5,"Yếu",IF(IF32&lt;6,"TB",IF(IF32&lt;7,"TBK",IF(IF32&lt;8,"Khá",IF(IF32&lt;9,"Giỏi","XS"))))))</f>
        <v>Kém</v>
      </c>
      <c r="IH32" s="607"/>
    </row>
    <row r="33" spans="1:242" s="17" customFormat="1" ht="22.5" customHeight="1" hidden="1">
      <c r="A33" s="15">
        <f t="shared" si="136"/>
        <v>6</v>
      </c>
      <c r="B33" s="156" t="s">
        <v>61</v>
      </c>
      <c r="C33" s="157" t="s">
        <v>130</v>
      </c>
      <c r="D33" s="158" t="s">
        <v>131</v>
      </c>
      <c r="E33" s="206">
        <v>4.8</v>
      </c>
      <c r="F33" s="202">
        <v>2</v>
      </c>
      <c r="G33" s="202">
        <v>5</v>
      </c>
      <c r="H33" s="203" t="str">
        <f>IF(ISBLANK(G33),F33,F33&amp;"/"&amp;G33)</f>
        <v>2/5</v>
      </c>
      <c r="I33" s="206">
        <f t="shared" si="206"/>
        <v>3.4</v>
      </c>
      <c r="J33" s="206">
        <f t="shared" si="207"/>
        <v>4.9</v>
      </c>
      <c r="K33" s="442">
        <v>5</v>
      </c>
      <c r="L33" s="443" t="s">
        <v>278</v>
      </c>
      <c r="M33" s="206">
        <v>6</v>
      </c>
      <c r="N33" s="202">
        <v>5</v>
      </c>
      <c r="O33" s="202"/>
      <c r="P33" s="203">
        <f t="shared" si="208"/>
        <v>5</v>
      </c>
      <c r="Q33" s="206">
        <f t="shared" si="209"/>
        <v>5.5</v>
      </c>
      <c r="R33" s="206" t="str">
        <f t="shared" si="210"/>
        <v>-</v>
      </c>
      <c r="S33" s="442">
        <f t="shared" si="211"/>
        <v>5.5</v>
      </c>
      <c r="T33" s="206">
        <f t="shared" si="212"/>
        <v>5.5</v>
      </c>
      <c r="U33" s="206">
        <v>6.3</v>
      </c>
      <c r="V33" s="202">
        <v>2</v>
      </c>
      <c r="W33" s="202">
        <v>3</v>
      </c>
      <c r="X33" s="203" t="str">
        <f t="shared" si="213"/>
        <v>2/3</v>
      </c>
      <c r="Y33" s="206">
        <f t="shared" si="214"/>
        <v>4.2</v>
      </c>
      <c r="Z33" s="206">
        <f t="shared" si="215"/>
        <v>4.7</v>
      </c>
      <c r="AA33" s="442">
        <v>5.7</v>
      </c>
      <c r="AB33" s="443" t="s">
        <v>461</v>
      </c>
      <c r="AC33" s="206">
        <v>4</v>
      </c>
      <c r="AD33" s="202">
        <v>5</v>
      </c>
      <c r="AE33" s="202">
        <v>6</v>
      </c>
      <c r="AF33" s="203" t="str">
        <f t="shared" si="216"/>
        <v>5/6</v>
      </c>
      <c r="AG33" s="206">
        <f t="shared" si="217"/>
        <v>4.5</v>
      </c>
      <c r="AH33" s="206">
        <f t="shared" si="218"/>
        <v>5</v>
      </c>
      <c r="AI33" s="442">
        <f t="shared" si="219"/>
        <v>5</v>
      </c>
      <c r="AJ33" s="206" t="str">
        <f t="shared" si="220"/>
        <v>4.5/5</v>
      </c>
      <c r="AK33" s="206">
        <v>5.6</v>
      </c>
      <c r="AL33" s="202">
        <v>8</v>
      </c>
      <c r="AM33" s="202"/>
      <c r="AN33" s="203">
        <f t="shared" si="221"/>
        <v>8</v>
      </c>
      <c r="AO33" s="206">
        <f t="shared" si="222"/>
        <v>6.8</v>
      </c>
      <c r="AP33" s="206" t="str">
        <f t="shared" si="223"/>
        <v>-</v>
      </c>
      <c r="AQ33" s="442">
        <f t="shared" si="224"/>
        <v>6.8</v>
      </c>
      <c r="AR33" s="206">
        <f t="shared" si="225"/>
        <v>6.8</v>
      </c>
      <c r="AS33" s="206">
        <v>3</v>
      </c>
      <c r="AT33" s="202">
        <v>1</v>
      </c>
      <c r="AU33" s="202">
        <v>2</v>
      </c>
      <c r="AV33" s="203" t="str">
        <f t="shared" si="226"/>
        <v>1/2</v>
      </c>
      <c r="AW33" s="206">
        <f t="shared" si="227"/>
        <v>2</v>
      </c>
      <c r="AX33" s="206">
        <f t="shared" si="228"/>
        <v>2.5</v>
      </c>
      <c r="AY33" s="442">
        <v>8.1</v>
      </c>
      <c r="AZ33" s="443" t="s">
        <v>280</v>
      </c>
      <c r="BA33" s="431">
        <v>5</v>
      </c>
      <c r="BB33" s="427">
        <f t="shared" si="229"/>
        <v>6</v>
      </c>
      <c r="BC33" s="235" t="str">
        <f t="shared" si="230"/>
        <v>TBK</v>
      </c>
      <c r="BD33" s="206">
        <v>5.7</v>
      </c>
      <c r="BE33" s="202">
        <v>3</v>
      </c>
      <c r="BF33" s="202">
        <v>3</v>
      </c>
      <c r="BG33" s="203" t="str">
        <f>IF(ISBLANK(BF33),BE33,BE33&amp;"/"&amp;BF33)</f>
        <v>3/3</v>
      </c>
      <c r="BH33" s="206">
        <f t="shared" si="231"/>
        <v>4.4</v>
      </c>
      <c r="BI33" s="206">
        <f t="shared" si="232"/>
        <v>4.4</v>
      </c>
      <c r="BJ33" s="443">
        <v>5.2</v>
      </c>
      <c r="BK33" s="448" t="s">
        <v>267</v>
      </c>
      <c r="BL33" s="206">
        <v>5</v>
      </c>
      <c r="BM33" s="431">
        <v>5</v>
      </c>
      <c r="BN33" s="431"/>
      <c r="BO33" s="203">
        <f aca="true" t="shared" si="264" ref="BO33:BO48">IF(ISBLANK(BN33),BM33,BM33&amp;"/"&amp;BN33)</f>
        <v>5</v>
      </c>
      <c r="BP33" s="206">
        <f t="shared" si="233"/>
        <v>5</v>
      </c>
      <c r="BQ33" s="206" t="str">
        <f t="shared" si="234"/>
        <v>-</v>
      </c>
      <c r="BR33" s="443">
        <f>MAX(BP33:BQ33)</f>
        <v>5</v>
      </c>
      <c r="BS33" s="444">
        <f>IF(BP33&gt;=5,BP33,IF(BQ33&gt;=5,BP33&amp;"/"&amp;BQ33,BP33&amp;"/"&amp;BQ33))</f>
        <v>5</v>
      </c>
      <c r="BT33" s="206"/>
      <c r="BU33" s="206"/>
      <c r="BV33" s="443"/>
      <c r="BW33" s="444"/>
      <c r="BX33" s="206">
        <v>8</v>
      </c>
      <c r="BY33" s="202">
        <v>4</v>
      </c>
      <c r="BZ33" s="202"/>
      <c r="CA33" s="203">
        <f t="shared" si="235"/>
        <v>4</v>
      </c>
      <c r="CB33" s="206">
        <f t="shared" si="236"/>
        <v>6</v>
      </c>
      <c r="CC33" s="206" t="str">
        <f t="shared" si="237"/>
        <v>-</v>
      </c>
      <c r="CD33" s="443">
        <f t="shared" si="238"/>
        <v>6</v>
      </c>
      <c r="CE33" s="444">
        <f t="shared" si="239"/>
        <v>6</v>
      </c>
      <c r="CF33" s="206">
        <v>5</v>
      </c>
      <c r="CG33" s="202">
        <v>6</v>
      </c>
      <c r="CH33" s="202"/>
      <c r="CI33" s="203">
        <f t="shared" si="240"/>
        <v>6</v>
      </c>
      <c r="CJ33" s="206">
        <f t="shared" si="241"/>
        <v>5.5</v>
      </c>
      <c r="CK33" s="206" t="str">
        <f t="shared" si="242"/>
        <v>-</v>
      </c>
      <c r="CL33" s="443">
        <f>MAX(CJ33:CK33)</f>
        <v>5.5</v>
      </c>
      <c r="CM33" s="444">
        <f>IF(CJ33&gt;=5,CJ33,IF(CK33&gt;=5,CJ33&amp;"/"&amp;CK33,CJ33&amp;"/"&amp;CK33))</f>
        <v>5.5</v>
      </c>
      <c r="CN33" s="206">
        <v>5.4</v>
      </c>
      <c r="CO33" s="202">
        <v>2</v>
      </c>
      <c r="CP33" s="202">
        <v>3</v>
      </c>
      <c r="CQ33" s="203" t="str">
        <f t="shared" si="243"/>
        <v>2/3</v>
      </c>
      <c r="CR33" s="206">
        <f t="shared" si="244"/>
        <v>3.7</v>
      </c>
      <c r="CS33" s="206">
        <f t="shared" si="245"/>
        <v>4.2</v>
      </c>
      <c r="CT33" s="443">
        <v>6.2</v>
      </c>
      <c r="CU33" s="448" t="s">
        <v>418</v>
      </c>
      <c r="CV33" s="206">
        <v>4.5</v>
      </c>
      <c r="CW33" s="202">
        <v>3</v>
      </c>
      <c r="CX33" s="202">
        <v>4</v>
      </c>
      <c r="CY33" s="203" t="str">
        <f>IF(ISBLANK(CX33),CW33,CW33&amp;"/"&amp;CX33)</f>
        <v>3/4</v>
      </c>
      <c r="CZ33" s="206">
        <f t="shared" si="246"/>
        <v>3.8</v>
      </c>
      <c r="DA33" s="206">
        <f t="shared" si="247"/>
        <v>4.3</v>
      </c>
      <c r="DB33" s="443">
        <v>6.7</v>
      </c>
      <c r="DC33" s="448" t="s">
        <v>402</v>
      </c>
      <c r="DD33" s="206">
        <v>7</v>
      </c>
      <c r="DE33" s="202">
        <v>5</v>
      </c>
      <c r="DF33" s="202"/>
      <c r="DG33" s="203">
        <f t="shared" si="248"/>
        <v>5</v>
      </c>
      <c r="DH33" s="206">
        <f t="shared" si="249"/>
        <v>6</v>
      </c>
      <c r="DI33" s="206" t="str">
        <f t="shared" si="250"/>
        <v>-</v>
      </c>
      <c r="DJ33" s="443">
        <f>MAX(DH33:DI33)</f>
        <v>6</v>
      </c>
      <c r="DK33" s="444">
        <f>IF(DH33&gt;=5,DH33,IF(DI33&gt;=5,DH33&amp;"/"&amp;DI33,DH33&amp;"/"&amp;DI33))</f>
        <v>6</v>
      </c>
      <c r="DL33" s="206">
        <v>5.4</v>
      </c>
      <c r="DM33" s="202">
        <v>6</v>
      </c>
      <c r="DN33" s="202"/>
      <c r="DO33" s="203">
        <f t="shared" si="251"/>
        <v>6</v>
      </c>
      <c r="DP33" s="206">
        <f t="shared" si="252"/>
        <v>5.7</v>
      </c>
      <c r="DQ33" s="206" t="str">
        <f t="shared" si="253"/>
        <v>-</v>
      </c>
      <c r="DR33" s="443">
        <f t="shared" si="254"/>
        <v>5.7</v>
      </c>
      <c r="DS33" s="444">
        <f t="shared" si="255"/>
        <v>5.7</v>
      </c>
      <c r="DT33" s="222">
        <v>5</v>
      </c>
      <c r="DU33" s="222">
        <v>5</v>
      </c>
      <c r="DV33" s="222">
        <v>7</v>
      </c>
      <c r="DW33" s="443">
        <f>ROUND(SUM(DT33:DV33)/3,1)</f>
        <v>5.7</v>
      </c>
      <c r="DX33" s="202">
        <v>7</v>
      </c>
      <c r="DY33" s="427">
        <f t="shared" si="198"/>
        <v>5.9</v>
      </c>
      <c r="DZ33" s="305" t="str">
        <f t="shared" si="256"/>
        <v>TB</v>
      </c>
      <c r="EA33" s="427">
        <f t="shared" si="199"/>
        <v>5.9</v>
      </c>
      <c r="EB33" s="305" t="str">
        <f t="shared" si="257"/>
        <v>TB</v>
      </c>
      <c r="EC33" s="433">
        <v>5.5</v>
      </c>
      <c r="ED33" s="383">
        <v>4</v>
      </c>
      <c r="EE33" s="383">
        <v>7</v>
      </c>
      <c r="EF33" s="384" t="str">
        <f t="shared" si="151"/>
        <v>4/7</v>
      </c>
      <c r="EG33" s="382">
        <f t="shared" si="152"/>
        <v>4.8</v>
      </c>
      <c r="EH33" s="382">
        <f t="shared" si="153"/>
        <v>6.3</v>
      </c>
      <c r="EI33" s="398">
        <f>MAX(EG33:EH33)</f>
        <v>6.3</v>
      </c>
      <c r="EJ33" s="389" t="str">
        <f>IF(EG33&gt;=5,EG33,IF(EH33&gt;=5,EG33&amp;"/"&amp;EH33,EG33&amp;"/"&amp;EH33))</f>
        <v>4.8/6.3</v>
      </c>
      <c r="EK33" s="433">
        <v>5.75</v>
      </c>
      <c r="EL33" s="383">
        <v>4</v>
      </c>
      <c r="EM33" s="383">
        <v>5</v>
      </c>
      <c r="EN33" s="384" t="str">
        <f t="shared" si="155"/>
        <v>4/5</v>
      </c>
      <c r="EO33" s="382">
        <f t="shared" si="156"/>
        <v>4.9</v>
      </c>
      <c r="EP33" s="382">
        <f t="shared" si="157"/>
        <v>5.4</v>
      </c>
      <c r="EQ33" s="398">
        <f>MAX(EO33:EP33)</f>
        <v>5.4</v>
      </c>
      <c r="ER33" s="389" t="str">
        <f>IF(EO33&gt;=5,EO33,IF(EP33&gt;=5,EO33&amp;"/"&amp;EP33,EO33&amp;"/"&amp;EP33))</f>
        <v>4.9/5.4</v>
      </c>
      <c r="ES33" s="433">
        <v>7</v>
      </c>
      <c r="ET33" s="383">
        <v>4</v>
      </c>
      <c r="EU33" s="383"/>
      <c r="EV33" s="384">
        <f t="shared" si="201"/>
        <v>4</v>
      </c>
      <c r="EW33" s="382">
        <f t="shared" si="159"/>
        <v>5.5</v>
      </c>
      <c r="EX33" s="382" t="str">
        <f t="shared" si="160"/>
        <v>-</v>
      </c>
      <c r="EY33" s="398">
        <f>MAX(EW33:EX33)</f>
        <v>5.5</v>
      </c>
      <c r="EZ33" s="389">
        <f t="shared" si="161"/>
        <v>5.5</v>
      </c>
      <c r="FA33" s="433">
        <v>6.5</v>
      </c>
      <c r="FB33" s="383">
        <v>2</v>
      </c>
      <c r="FC33" s="383">
        <v>5</v>
      </c>
      <c r="FD33" s="384" t="str">
        <f t="shared" si="162"/>
        <v>2/5</v>
      </c>
      <c r="FE33" s="382">
        <f t="shared" si="163"/>
        <v>4.3</v>
      </c>
      <c r="FF33" s="382">
        <f t="shared" si="164"/>
        <v>5.8</v>
      </c>
      <c r="FG33" s="398">
        <f>MAX(FE33:FF33)</f>
        <v>5.8</v>
      </c>
      <c r="FH33" s="389" t="str">
        <f t="shared" si="197"/>
        <v>4.3/5.8</v>
      </c>
      <c r="FI33" s="433">
        <v>6.33</v>
      </c>
      <c r="FJ33" s="383">
        <v>4</v>
      </c>
      <c r="FK33" s="383"/>
      <c r="FL33" s="384">
        <f t="shared" si="165"/>
        <v>4</v>
      </c>
      <c r="FM33" s="382">
        <f t="shared" si="166"/>
        <v>5.2</v>
      </c>
      <c r="FN33" s="382" t="str">
        <f t="shared" si="167"/>
        <v>-</v>
      </c>
      <c r="FO33" s="398">
        <f>MAX(FM33:FN33)</f>
        <v>5.2</v>
      </c>
      <c r="FP33" s="389">
        <f>IF(FM33&gt;=5,FM33,IF(FN33&gt;=5,FM33&amp;"/"&amp;FN33,FM33&amp;"/"&amp;FN33))</f>
        <v>5.2</v>
      </c>
      <c r="FQ33" s="433">
        <v>6</v>
      </c>
      <c r="FR33" s="383">
        <v>5</v>
      </c>
      <c r="FS33" s="383"/>
      <c r="FT33" s="384">
        <f t="shared" si="200"/>
        <v>5</v>
      </c>
      <c r="FU33" s="382">
        <f t="shared" si="170"/>
        <v>5.5</v>
      </c>
      <c r="FV33" s="382" t="str">
        <f t="shared" si="171"/>
        <v>-</v>
      </c>
      <c r="FW33" s="398">
        <f>MAX(FU33:FV33)</f>
        <v>5.5</v>
      </c>
      <c r="FX33" s="389">
        <f t="shared" si="172"/>
        <v>5.5</v>
      </c>
      <c r="FY33" s="496">
        <v>7</v>
      </c>
      <c r="FZ33" s="496">
        <v>7</v>
      </c>
      <c r="GA33" s="501">
        <v>7</v>
      </c>
      <c r="GB33" s="387">
        <f t="shared" si="173"/>
        <v>6</v>
      </c>
      <c r="GC33" s="533" t="str">
        <f t="shared" si="258"/>
        <v>TBK</v>
      </c>
      <c r="GD33" s="433">
        <v>6.3</v>
      </c>
      <c r="GE33" s="383">
        <v>2</v>
      </c>
      <c r="GF33" s="383">
        <v>2</v>
      </c>
      <c r="GG33" s="384" t="str">
        <f t="shared" si="202"/>
        <v>2/2</v>
      </c>
      <c r="GH33" s="382">
        <f t="shared" si="175"/>
        <v>4.2</v>
      </c>
      <c r="GI33" s="382">
        <f t="shared" si="176"/>
        <v>4.2</v>
      </c>
      <c r="GJ33" s="398">
        <f>MAX(GH33:GI33)</f>
        <v>4.2</v>
      </c>
      <c r="GK33" s="461" t="str">
        <f t="shared" si="177"/>
        <v>4.2/4.2</v>
      </c>
      <c r="GL33" s="433">
        <v>7</v>
      </c>
      <c r="GM33" s="383">
        <v>3</v>
      </c>
      <c r="GN33" s="383"/>
      <c r="GO33" s="384">
        <f t="shared" si="178"/>
        <v>3</v>
      </c>
      <c r="GP33" s="382">
        <f t="shared" si="179"/>
        <v>5</v>
      </c>
      <c r="GQ33" s="382" t="str">
        <f t="shared" si="180"/>
        <v>-</v>
      </c>
      <c r="GR33" s="398">
        <f>MAX(GP33:GQ33)</f>
        <v>5</v>
      </c>
      <c r="GS33" s="389">
        <f t="shared" si="181"/>
        <v>5</v>
      </c>
      <c r="GT33" s="433">
        <v>6</v>
      </c>
      <c r="GU33" s="383">
        <v>4</v>
      </c>
      <c r="GV33" s="383"/>
      <c r="GW33" s="384">
        <f t="shared" si="203"/>
        <v>4</v>
      </c>
      <c r="GX33" s="382">
        <f t="shared" si="183"/>
        <v>5</v>
      </c>
      <c r="GY33" s="382" t="str">
        <f t="shared" si="184"/>
        <v>-</v>
      </c>
      <c r="GZ33" s="398">
        <f>MAX(GX33:GY33)</f>
        <v>5</v>
      </c>
      <c r="HA33" s="389">
        <f t="shared" si="185"/>
        <v>5</v>
      </c>
      <c r="HB33" s="433">
        <v>7</v>
      </c>
      <c r="HC33" s="383">
        <v>6</v>
      </c>
      <c r="HD33" s="383"/>
      <c r="HE33" s="384">
        <f t="shared" si="204"/>
        <v>6</v>
      </c>
      <c r="HF33" s="382">
        <f t="shared" si="187"/>
        <v>6.5</v>
      </c>
      <c r="HG33" s="382" t="str">
        <f t="shared" si="188"/>
        <v>-</v>
      </c>
      <c r="HH33" s="398">
        <f>MAX(HF33:HG33)</f>
        <v>6.5</v>
      </c>
      <c r="HI33" s="389">
        <f t="shared" si="189"/>
        <v>6.5</v>
      </c>
      <c r="HJ33" s="433">
        <v>6.5</v>
      </c>
      <c r="HK33" s="383">
        <v>5</v>
      </c>
      <c r="HL33" s="383"/>
      <c r="HM33" s="384">
        <f t="shared" si="205"/>
        <v>5</v>
      </c>
      <c r="HN33" s="382">
        <f t="shared" si="191"/>
        <v>5.8</v>
      </c>
      <c r="HO33" s="382" t="str">
        <f t="shared" si="192"/>
        <v>-</v>
      </c>
      <c r="HP33" s="398">
        <f>MAX(HN33:HO33)</f>
        <v>5.8</v>
      </c>
      <c r="HQ33" s="389">
        <f t="shared" si="193"/>
        <v>5.8</v>
      </c>
      <c r="HR33" s="526">
        <v>8</v>
      </c>
      <c r="HS33" s="503">
        <v>7</v>
      </c>
      <c r="HT33" s="503">
        <v>8</v>
      </c>
      <c r="HU33" s="541">
        <v>6.7</v>
      </c>
      <c r="HV33" s="505">
        <f t="shared" si="194"/>
        <v>6</v>
      </c>
      <c r="HW33" s="506" t="str">
        <f t="shared" si="259"/>
        <v>TBK</v>
      </c>
      <c r="HX33" s="387">
        <f t="shared" si="195"/>
        <v>6</v>
      </c>
      <c r="HY33" s="504" t="str">
        <f t="shared" si="260"/>
        <v>TBK</v>
      </c>
      <c r="HZ33" s="387">
        <f t="shared" si="261"/>
        <v>5.9</v>
      </c>
      <c r="IA33" s="595" t="str">
        <f t="shared" si="262"/>
        <v>TB</v>
      </c>
      <c r="IB33" s="496"/>
      <c r="IC33" s="496"/>
      <c r="ID33" s="496"/>
      <c r="IE33" s="501">
        <f>ROUND(SUM(IB33:ID33)/3,1)</f>
        <v>0</v>
      </c>
      <c r="IF33" s="387">
        <f t="shared" si="196"/>
        <v>3</v>
      </c>
      <c r="IG33" s="607" t="str">
        <f t="shared" si="263"/>
        <v>Kém</v>
      </c>
      <c r="IH33" s="655"/>
    </row>
    <row r="34" spans="1:242" s="17" customFormat="1" ht="22.5" customHeight="1" hidden="1">
      <c r="A34" s="15">
        <f t="shared" si="136"/>
        <v>7</v>
      </c>
      <c r="B34" s="156" t="s">
        <v>66</v>
      </c>
      <c r="C34" s="157" t="s">
        <v>137</v>
      </c>
      <c r="D34" s="158" t="s">
        <v>138</v>
      </c>
      <c r="E34" s="206">
        <v>6.6</v>
      </c>
      <c r="F34" s="202">
        <v>2</v>
      </c>
      <c r="G34" s="202">
        <v>6</v>
      </c>
      <c r="H34" s="203" t="str">
        <f>IF(ISBLANK(G34),F34,F34&amp;"/"&amp;G34)</f>
        <v>2/6</v>
      </c>
      <c r="I34" s="206">
        <f t="shared" si="206"/>
        <v>4.3</v>
      </c>
      <c r="J34" s="206">
        <f t="shared" si="207"/>
        <v>6.3</v>
      </c>
      <c r="K34" s="442">
        <f>MAX(I34:J34)</f>
        <v>6.3</v>
      </c>
      <c r="L34" s="206" t="str">
        <f>IF(I34&gt;=5,I34,IF(J34&gt;=5,I34&amp;"/"&amp;J34,I34&amp;"/"&amp;J34))</f>
        <v>4.3/6.3</v>
      </c>
      <c r="M34" s="206">
        <v>6.5</v>
      </c>
      <c r="N34" s="202">
        <v>5</v>
      </c>
      <c r="O34" s="202"/>
      <c r="P34" s="203">
        <f t="shared" si="208"/>
        <v>5</v>
      </c>
      <c r="Q34" s="206">
        <f t="shared" si="209"/>
        <v>5.8</v>
      </c>
      <c r="R34" s="206" t="str">
        <f t="shared" si="210"/>
        <v>-</v>
      </c>
      <c r="S34" s="442">
        <f t="shared" si="211"/>
        <v>5.8</v>
      </c>
      <c r="T34" s="206">
        <f t="shared" si="212"/>
        <v>5.8</v>
      </c>
      <c r="U34" s="206">
        <v>6</v>
      </c>
      <c r="V34" s="202">
        <v>2</v>
      </c>
      <c r="W34" s="202">
        <v>4</v>
      </c>
      <c r="X34" s="203" t="str">
        <f t="shared" si="213"/>
        <v>2/4</v>
      </c>
      <c r="Y34" s="206">
        <f t="shared" si="214"/>
        <v>4</v>
      </c>
      <c r="Z34" s="206">
        <f t="shared" si="215"/>
        <v>5</v>
      </c>
      <c r="AA34" s="442">
        <f>MAX(Y34:Z34)</f>
        <v>5</v>
      </c>
      <c r="AB34" s="206" t="str">
        <f>IF(Y34&gt;=5,Y34,IF(Z34&gt;=5,Y34&amp;"/"&amp;Z34,Y34&amp;"/"&amp;Z34))</f>
        <v>4/5</v>
      </c>
      <c r="AC34" s="206">
        <v>5</v>
      </c>
      <c r="AD34" s="202">
        <v>5</v>
      </c>
      <c r="AE34" s="202"/>
      <c r="AF34" s="203">
        <f t="shared" si="216"/>
        <v>5</v>
      </c>
      <c r="AG34" s="206">
        <f t="shared" si="217"/>
        <v>5</v>
      </c>
      <c r="AH34" s="206" t="str">
        <f t="shared" si="218"/>
        <v>-</v>
      </c>
      <c r="AI34" s="442">
        <f t="shared" si="219"/>
        <v>5</v>
      </c>
      <c r="AJ34" s="206">
        <f t="shared" si="220"/>
        <v>5</v>
      </c>
      <c r="AK34" s="206">
        <v>4.5</v>
      </c>
      <c r="AL34" s="202">
        <v>5</v>
      </c>
      <c r="AM34" s="202">
        <v>7</v>
      </c>
      <c r="AN34" s="203" t="str">
        <f t="shared" si="221"/>
        <v>5/7</v>
      </c>
      <c r="AO34" s="206">
        <f t="shared" si="222"/>
        <v>4.8</v>
      </c>
      <c r="AP34" s="206">
        <f t="shared" si="223"/>
        <v>5.8</v>
      </c>
      <c r="AQ34" s="442">
        <f t="shared" si="224"/>
        <v>5.8</v>
      </c>
      <c r="AR34" s="206" t="str">
        <f t="shared" si="225"/>
        <v>4.8/5.8</v>
      </c>
      <c r="AS34" s="206">
        <v>3.3</v>
      </c>
      <c r="AT34" s="202">
        <v>3</v>
      </c>
      <c r="AU34" s="202">
        <v>4</v>
      </c>
      <c r="AV34" s="203" t="str">
        <f t="shared" si="226"/>
        <v>3/4</v>
      </c>
      <c r="AW34" s="206">
        <f t="shared" si="227"/>
        <v>3.2</v>
      </c>
      <c r="AX34" s="206">
        <f t="shared" si="228"/>
        <v>3.7</v>
      </c>
      <c r="AY34" s="442">
        <v>7.5</v>
      </c>
      <c r="AZ34" s="443" t="s">
        <v>432</v>
      </c>
      <c r="BA34" s="431">
        <v>6</v>
      </c>
      <c r="BB34" s="427">
        <f t="shared" si="229"/>
        <v>6</v>
      </c>
      <c r="BC34" s="235" t="str">
        <f t="shared" si="230"/>
        <v>TBK</v>
      </c>
      <c r="BD34" s="206">
        <v>5.7</v>
      </c>
      <c r="BE34" s="202">
        <v>4</v>
      </c>
      <c r="BF34" s="202">
        <v>4</v>
      </c>
      <c r="BG34" s="203" t="str">
        <f>IF(ISBLANK(BF34),BE34,BE34&amp;"/"&amp;BF34)</f>
        <v>4/4</v>
      </c>
      <c r="BH34" s="206">
        <f t="shared" si="231"/>
        <v>4.9</v>
      </c>
      <c r="BI34" s="206">
        <f t="shared" si="232"/>
        <v>4.9</v>
      </c>
      <c r="BJ34" s="443">
        <v>6.8</v>
      </c>
      <c r="BK34" s="448" t="s">
        <v>442</v>
      </c>
      <c r="BL34" s="206">
        <v>6</v>
      </c>
      <c r="BM34" s="431">
        <v>6</v>
      </c>
      <c r="BN34" s="431"/>
      <c r="BO34" s="203">
        <f t="shared" si="264"/>
        <v>6</v>
      </c>
      <c r="BP34" s="206">
        <f t="shared" si="233"/>
        <v>6</v>
      </c>
      <c r="BQ34" s="206" t="str">
        <f t="shared" si="234"/>
        <v>-</v>
      </c>
      <c r="BR34" s="443">
        <f>MAX(BP34:BQ34)</f>
        <v>6</v>
      </c>
      <c r="BS34" s="444">
        <f>IF(BP34&gt;=5,BP34,IF(BQ34&gt;=5,BP34&amp;"/"&amp;BQ34,BP34&amp;"/"&amp;BQ34))</f>
        <v>6</v>
      </c>
      <c r="BT34" s="206"/>
      <c r="BU34" s="206"/>
      <c r="BV34" s="443"/>
      <c r="BW34" s="444"/>
      <c r="BX34" s="206">
        <v>5.5</v>
      </c>
      <c r="BY34" s="202">
        <v>6</v>
      </c>
      <c r="BZ34" s="202"/>
      <c r="CA34" s="203">
        <f t="shared" si="235"/>
        <v>6</v>
      </c>
      <c r="CB34" s="206">
        <f t="shared" si="236"/>
        <v>5.8</v>
      </c>
      <c r="CC34" s="206" t="str">
        <f t="shared" si="237"/>
        <v>-</v>
      </c>
      <c r="CD34" s="443">
        <f t="shared" si="238"/>
        <v>5.8</v>
      </c>
      <c r="CE34" s="444">
        <f t="shared" si="239"/>
        <v>5.8</v>
      </c>
      <c r="CF34" s="206">
        <v>7</v>
      </c>
      <c r="CG34" s="202">
        <v>6</v>
      </c>
      <c r="CH34" s="202"/>
      <c r="CI34" s="203">
        <f t="shared" si="240"/>
        <v>6</v>
      </c>
      <c r="CJ34" s="206">
        <f t="shared" si="241"/>
        <v>6.5</v>
      </c>
      <c r="CK34" s="206" t="str">
        <f t="shared" si="242"/>
        <v>-</v>
      </c>
      <c r="CL34" s="443">
        <f>MAX(CJ34:CK34)</f>
        <v>6.5</v>
      </c>
      <c r="CM34" s="444">
        <f>IF(CJ34&gt;=5,CJ34,IF(CK34&gt;=5,CJ34&amp;"/"&amp;CK34,CJ34&amp;"/"&amp;CK34))</f>
        <v>6.5</v>
      </c>
      <c r="CN34" s="206">
        <v>6.4</v>
      </c>
      <c r="CO34" s="202">
        <v>4</v>
      </c>
      <c r="CP34" s="202"/>
      <c r="CQ34" s="203">
        <f t="shared" si="243"/>
        <v>4</v>
      </c>
      <c r="CR34" s="206">
        <f t="shared" si="244"/>
        <v>5.2</v>
      </c>
      <c r="CS34" s="206" t="str">
        <f t="shared" si="245"/>
        <v>-</v>
      </c>
      <c r="CT34" s="443">
        <f>MAX(CR34:CS34)</f>
        <v>5.2</v>
      </c>
      <c r="CU34" s="444">
        <f>IF(CR34&gt;=5,CR34,IF(CS34&gt;=5,CR34&amp;"/"&amp;CS34,CR34&amp;"/"&amp;CS34))</f>
        <v>5.2</v>
      </c>
      <c r="CV34" s="206">
        <v>6.2</v>
      </c>
      <c r="CW34" s="202">
        <v>5</v>
      </c>
      <c r="CX34" s="202"/>
      <c r="CY34" s="203">
        <f>IF(ISBLANK(CX34),CW34,CW34&amp;"/"&amp;CX34)</f>
        <v>5</v>
      </c>
      <c r="CZ34" s="206">
        <f t="shared" si="246"/>
        <v>5.6</v>
      </c>
      <c r="DA34" s="206" t="str">
        <f t="shared" si="247"/>
        <v>-</v>
      </c>
      <c r="DB34" s="443">
        <f>MAX(CZ34:DA34)</f>
        <v>5.6</v>
      </c>
      <c r="DC34" s="444">
        <f>IF(CZ34&gt;=5,CZ34,IF(DA34&gt;=5,CZ34&amp;"/"&amp;DA34,CZ34&amp;"/"&amp;DA34))</f>
        <v>5.6</v>
      </c>
      <c r="DD34" s="206">
        <v>4</v>
      </c>
      <c r="DE34" s="202">
        <v>4</v>
      </c>
      <c r="DF34" s="202">
        <v>5</v>
      </c>
      <c r="DG34" s="203" t="str">
        <f t="shared" si="248"/>
        <v>4/5</v>
      </c>
      <c r="DH34" s="206">
        <f t="shared" si="249"/>
        <v>4</v>
      </c>
      <c r="DI34" s="206">
        <f t="shared" si="250"/>
        <v>4.5</v>
      </c>
      <c r="DJ34" s="443">
        <v>6.5</v>
      </c>
      <c r="DK34" s="448" t="s">
        <v>398</v>
      </c>
      <c r="DL34" s="206">
        <v>7.6</v>
      </c>
      <c r="DM34" s="202">
        <v>9</v>
      </c>
      <c r="DN34" s="202"/>
      <c r="DO34" s="203">
        <f t="shared" si="251"/>
        <v>9</v>
      </c>
      <c r="DP34" s="206">
        <f t="shared" si="252"/>
        <v>8.3</v>
      </c>
      <c r="DQ34" s="206" t="str">
        <f t="shared" si="253"/>
        <v>-</v>
      </c>
      <c r="DR34" s="443">
        <f t="shared" si="254"/>
        <v>8.3</v>
      </c>
      <c r="DS34" s="444">
        <f t="shared" si="255"/>
        <v>8.3</v>
      </c>
      <c r="DT34" s="221">
        <v>5</v>
      </c>
      <c r="DU34" s="222">
        <v>5</v>
      </c>
      <c r="DV34" s="222">
        <v>8</v>
      </c>
      <c r="DW34" s="443">
        <f>ROUND(SUM(DT34:DV34)/3,1)</f>
        <v>6</v>
      </c>
      <c r="DX34" s="202">
        <v>5</v>
      </c>
      <c r="DY34" s="427">
        <f t="shared" si="198"/>
        <v>6</v>
      </c>
      <c r="DZ34" s="305" t="str">
        <f t="shared" si="256"/>
        <v>TBK</v>
      </c>
      <c r="EA34" s="427">
        <f t="shared" si="199"/>
        <v>6</v>
      </c>
      <c r="EB34" s="305" t="str">
        <f t="shared" si="257"/>
        <v>TBK</v>
      </c>
      <c r="EC34" s="433">
        <v>6</v>
      </c>
      <c r="ED34" s="383">
        <v>5</v>
      </c>
      <c r="EE34" s="383"/>
      <c r="EF34" s="384">
        <f t="shared" si="151"/>
        <v>5</v>
      </c>
      <c r="EG34" s="382">
        <f t="shared" si="152"/>
        <v>5.5</v>
      </c>
      <c r="EH34" s="382" t="str">
        <f t="shared" si="153"/>
        <v>-</v>
      </c>
      <c r="EI34" s="398">
        <f>MAX(EG34:EH34)</f>
        <v>5.5</v>
      </c>
      <c r="EJ34" s="389">
        <f>IF(EG34&gt;=5,EG34,IF(EH34&gt;=5,EG34&amp;"/"&amp;EH34,EG34&amp;"/"&amp;EH34))</f>
        <v>5.5</v>
      </c>
      <c r="EK34" s="433">
        <v>3.75</v>
      </c>
      <c r="EL34" s="383">
        <v>5</v>
      </c>
      <c r="EM34" s="383">
        <v>5</v>
      </c>
      <c r="EN34" s="384" t="str">
        <f t="shared" si="155"/>
        <v>5/5</v>
      </c>
      <c r="EO34" s="382">
        <f t="shared" si="156"/>
        <v>4.4</v>
      </c>
      <c r="EP34" s="382">
        <f t="shared" si="157"/>
        <v>4.4</v>
      </c>
      <c r="EQ34" s="398">
        <v>6.2</v>
      </c>
      <c r="ER34" s="521" t="s">
        <v>482</v>
      </c>
      <c r="ES34" s="433">
        <v>7.5</v>
      </c>
      <c r="ET34" s="383">
        <v>4</v>
      </c>
      <c r="EU34" s="383"/>
      <c r="EV34" s="384">
        <f t="shared" si="201"/>
        <v>4</v>
      </c>
      <c r="EW34" s="382">
        <f t="shared" si="159"/>
        <v>5.8</v>
      </c>
      <c r="EX34" s="382" t="str">
        <f t="shared" si="160"/>
        <v>-</v>
      </c>
      <c r="EY34" s="398">
        <f>MAX(EW34:EX34)</f>
        <v>5.8</v>
      </c>
      <c r="EZ34" s="389">
        <f t="shared" si="161"/>
        <v>5.8</v>
      </c>
      <c r="FA34" s="433">
        <v>8</v>
      </c>
      <c r="FB34" s="383">
        <v>6</v>
      </c>
      <c r="FC34" s="383"/>
      <c r="FD34" s="384">
        <f t="shared" si="162"/>
        <v>6</v>
      </c>
      <c r="FE34" s="382">
        <f t="shared" si="163"/>
        <v>7</v>
      </c>
      <c r="FF34" s="382" t="str">
        <f t="shared" si="164"/>
        <v>-</v>
      </c>
      <c r="FG34" s="398">
        <f>MAX(FE34:FF34)</f>
        <v>7</v>
      </c>
      <c r="FH34" s="389">
        <f t="shared" si="197"/>
        <v>7</v>
      </c>
      <c r="FI34" s="433">
        <v>6.67</v>
      </c>
      <c r="FJ34" s="383">
        <v>2</v>
      </c>
      <c r="FK34" s="383">
        <v>5</v>
      </c>
      <c r="FL34" s="384" t="str">
        <f t="shared" si="165"/>
        <v>2/5</v>
      </c>
      <c r="FM34" s="382">
        <f t="shared" si="166"/>
        <v>4.3</v>
      </c>
      <c r="FN34" s="382">
        <f t="shared" si="167"/>
        <v>5.8</v>
      </c>
      <c r="FO34" s="398">
        <f>MAX(FM34:FN34)</f>
        <v>5.8</v>
      </c>
      <c r="FP34" s="389" t="str">
        <f>IF(FM34&gt;=5,FM34,IF(FN34&gt;=5,FM34&amp;"/"&amp;FN34,FM34&amp;"/"&amp;FN34))</f>
        <v>4.3/5.8</v>
      </c>
      <c r="FQ34" s="433">
        <v>6</v>
      </c>
      <c r="FR34" s="383">
        <v>5</v>
      </c>
      <c r="FS34" s="383"/>
      <c r="FT34" s="384">
        <f t="shared" si="200"/>
        <v>5</v>
      </c>
      <c r="FU34" s="382">
        <f t="shared" si="170"/>
        <v>5.5</v>
      </c>
      <c r="FV34" s="382" t="str">
        <f t="shared" si="171"/>
        <v>-</v>
      </c>
      <c r="FW34" s="398">
        <f>MAX(FU34:FV34)</f>
        <v>5.5</v>
      </c>
      <c r="FX34" s="389">
        <f t="shared" si="172"/>
        <v>5.5</v>
      </c>
      <c r="FY34" s="496">
        <v>7</v>
      </c>
      <c r="FZ34" s="496">
        <v>7</v>
      </c>
      <c r="GA34" s="501">
        <v>7.6</v>
      </c>
      <c r="GB34" s="387">
        <f t="shared" si="173"/>
        <v>6.4</v>
      </c>
      <c r="GC34" s="533" t="str">
        <f t="shared" si="258"/>
        <v>TBK</v>
      </c>
      <c r="GD34" s="433">
        <v>5.6</v>
      </c>
      <c r="GE34" s="383">
        <v>4</v>
      </c>
      <c r="GF34" s="383">
        <v>4</v>
      </c>
      <c r="GG34" s="384" t="str">
        <f t="shared" si="202"/>
        <v>4/4</v>
      </c>
      <c r="GH34" s="382">
        <f t="shared" si="175"/>
        <v>4.8</v>
      </c>
      <c r="GI34" s="382">
        <f t="shared" si="176"/>
        <v>4.8</v>
      </c>
      <c r="GJ34" s="398">
        <f>MAX(GH34:GI34)</f>
        <v>4.8</v>
      </c>
      <c r="GK34" s="461" t="str">
        <f t="shared" si="177"/>
        <v>4.8/4.8</v>
      </c>
      <c r="GL34" s="433">
        <v>6</v>
      </c>
      <c r="GM34" s="383">
        <v>8</v>
      </c>
      <c r="GN34" s="383"/>
      <c r="GO34" s="384">
        <f t="shared" si="178"/>
        <v>8</v>
      </c>
      <c r="GP34" s="382">
        <f t="shared" si="179"/>
        <v>7</v>
      </c>
      <c r="GQ34" s="382" t="str">
        <f t="shared" si="180"/>
        <v>-</v>
      </c>
      <c r="GR34" s="398">
        <f>MAX(GP34:GQ34)</f>
        <v>7</v>
      </c>
      <c r="GS34" s="389">
        <f t="shared" si="181"/>
        <v>7</v>
      </c>
      <c r="GT34" s="433">
        <v>7</v>
      </c>
      <c r="GU34" s="383">
        <v>7</v>
      </c>
      <c r="GV34" s="383"/>
      <c r="GW34" s="384">
        <f t="shared" si="203"/>
        <v>7</v>
      </c>
      <c r="GX34" s="382">
        <f t="shared" si="183"/>
        <v>7</v>
      </c>
      <c r="GY34" s="382" t="str">
        <f t="shared" si="184"/>
        <v>-</v>
      </c>
      <c r="GZ34" s="398">
        <f>MAX(GX34:GY34)</f>
        <v>7</v>
      </c>
      <c r="HA34" s="389">
        <f t="shared" si="185"/>
        <v>7</v>
      </c>
      <c r="HB34" s="433">
        <v>7</v>
      </c>
      <c r="HC34" s="383">
        <v>4</v>
      </c>
      <c r="HD34" s="383"/>
      <c r="HE34" s="384">
        <f t="shared" si="204"/>
        <v>4</v>
      </c>
      <c r="HF34" s="382">
        <f t="shared" si="187"/>
        <v>5.5</v>
      </c>
      <c r="HG34" s="382" t="str">
        <f t="shared" si="188"/>
        <v>-</v>
      </c>
      <c r="HH34" s="398">
        <f>MAX(HF34:HG34)</f>
        <v>5.5</v>
      </c>
      <c r="HI34" s="389">
        <f t="shared" si="189"/>
        <v>5.5</v>
      </c>
      <c r="HJ34" s="433">
        <v>6</v>
      </c>
      <c r="HK34" s="383">
        <v>7</v>
      </c>
      <c r="HL34" s="383"/>
      <c r="HM34" s="384">
        <f t="shared" si="205"/>
        <v>7</v>
      </c>
      <c r="HN34" s="382">
        <f t="shared" si="191"/>
        <v>6.5</v>
      </c>
      <c r="HO34" s="382" t="str">
        <f t="shared" si="192"/>
        <v>-</v>
      </c>
      <c r="HP34" s="398">
        <f>MAX(HN34:HO34)</f>
        <v>6.5</v>
      </c>
      <c r="HQ34" s="389">
        <f t="shared" si="193"/>
        <v>6.5</v>
      </c>
      <c r="HR34" s="526">
        <v>6</v>
      </c>
      <c r="HS34" s="503">
        <v>7</v>
      </c>
      <c r="HT34" s="503">
        <v>7</v>
      </c>
      <c r="HU34" s="541">
        <v>8.2</v>
      </c>
      <c r="HV34" s="505">
        <f t="shared" si="194"/>
        <v>6.7</v>
      </c>
      <c r="HW34" s="506" t="str">
        <f t="shared" si="259"/>
        <v>TBK</v>
      </c>
      <c r="HX34" s="387">
        <f t="shared" si="195"/>
        <v>6.5</v>
      </c>
      <c r="HY34" s="504" t="str">
        <f t="shared" si="260"/>
        <v>TBK</v>
      </c>
      <c r="HZ34" s="387">
        <f t="shared" si="261"/>
        <v>6.2</v>
      </c>
      <c r="IA34" s="595" t="str">
        <f t="shared" si="262"/>
        <v>TBK</v>
      </c>
      <c r="IB34" s="496"/>
      <c r="IC34" s="496"/>
      <c r="ID34" s="496"/>
      <c r="IE34" s="501">
        <f>ROUND(SUM(IB34:ID34)/3,1)</f>
        <v>0</v>
      </c>
      <c r="IF34" s="387">
        <f t="shared" si="196"/>
        <v>3.1</v>
      </c>
      <c r="IG34" s="607" t="str">
        <f t="shared" si="263"/>
        <v>Kém</v>
      </c>
      <c r="IH34" s="601"/>
    </row>
    <row r="35" spans="1:242" s="17" customFormat="1" ht="22.5" customHeight="1" hidden="1">
      <c r="A35" s="15">
        <f t="shared" si="136"/>
        <v>8</v>
      </c>
      <c r="B35" s="156" t="s">
        <v>68</v>
      </c>
      <c r="C35" s="157" t="s">
        <v>140</v>
      </c>
      <c r="D35" s="158" t="s">
        <v>141</v>
      </c>
      <c r="E35" s="206">
        <v>5.6</v>
      </c>
      <c r="F35" s="202">
        <v>2</v>
      </c>
      <c r="G35" s="202">
        <v>5</v>
      </c>
      <c r="H35" s="203" t="str">
        <f>IF(ISBLANK(G35),F35,F35&amp;"/"&amp;G35)</f>
        <v>2/5</v>
      </c>
      <c r="I35" s="206">
        <f t="shared" si="206"/>
        <v>3.8</v>
      </c>
      <c r="J35" s="206">
        <f t="shared" si="207"/>
        <v>5.3</v>
      </c>
      <c r="K35" s="442">
        <f>MAX(I35:J35)</f>
        <v>5.3</v>
      </c>
      <c r="L35" s="206" t="str">
        <f>IF(I35&gt;=5,I35,IF(J35&gt;=5,I35&amp;"/"&amp;J35,I35&amp;"/"&amp;J35))</f>
        <v>3.8/5.3</v>
      </c>
      <c r="M35" s="206">
        <v>6.5</v>
      </c>
      <c r="N35" s="202">
        <v>8</v>
      </c>
      <c r="O35" s="202"/>
      <c r="P35" s="203">
        <f t="shared" si="208"/>
        <v>8</v>
      </c>
      <c r="Q35" s="206">
        <f t="shared" si="209"/>
        <v>7.3</v>
      </c>
      <c r="R35" s="206" t="str">
        <f t="shared" si="210"/>
        <v>-</v>
      </c>
      <c r="S35" s="442">
        <f t="shared" si="211"/>
        <v>7.3</v>
      </c>
      <c r="T35" s="206">
        <f t="shared" si="212"/>
        <v>7.3</v>
      </c>
      <c r="U35" s="206">
        <v>6.7</v>
      </c>
      <c r="V35" s="202">
        <v>3</v>
      </c>
      <c r="W35" s="202">
        <v>3</v>
      </c>
      <c r="X35" s="203" t="str">
        <f t="shared" si="213"/>
        <v>3/3</v>
      </c>
      <c r="Y35" s="206">
        <f t="shared" si="214"/>
        <v>4.9</v>
      </c>
      <c r="Z35" s="206">
        <f t="shared" si="215"/>
        <v>4.9</v>
      </c>
      <c r="AA35" s="442">
        <v>6.5</v>
      </c>
      <c r="AB35" s="443" t="s">
        <v>459</v>
      </c>
      <c r="AC35" s="206">
        <v>5.3</v>
      </c>
      <c r="AD35" s="202">
        <v>5</v>
      </c>
      <c r="AE35" s="202"/>
      <c r="AF35" s="203">
        <f t="shared" si="216"/>
        <v>5</v>
      </c>
      <c r="AG35" s="206">
        <f t="shared" si="217"/>
        <v>5.2</v>
      </c>
      <c r="AH35" s="206" t="str">
        <f t="shared" si="218"/>
        <v>-</v>
      </c>
      <c r="AI35" s="442">
        <f t="shared" si="219"/>
        <v>5.2</v>
      </c>
      <c r="AJ35" s="206">
        <f t="shared" si="220"/>
        <v>5.2</v>
      </c>
      <c r="AK35" s="206">
        <v>6.5</v>
      </c>
      <c r="AL35" s="202">
        <v>10</v>
      </c>
      <c r="AM35" s="202"/>
      <c r="AN35" s="203">
        <f t="shared" si="221"/>
        <v>10</v>
      </c>
      <c r="AO35" s="206">
        <f t="shared" si="222"/>
        <v>8.3</v>
      </c>
      <c r="AP35" s="206" t="str">
        <f t="shared" si="223"/>
        <v>-</v>
      </c>
      <c r="AQ35" s="442">
        <f t="shared" si="224"/>
        <v>8.3</v>
      </c>
      <c r="AR35" s="206">
        <f t="shared" si="225"/>
        <v>8.3</v>
      </c>
      <c r="AS35" s="206">
        <v>3.7</v>
      </c>
      <c r="AT35" s="202">
        <v>2</v>
      </c>
      <c r="AU35" s="202">
        <v>0</v>
      </c>
      <c r="AV35" s="203" t="str">
        <f t="shared" si="226"/>
        <v>2/0</v>
      </c>
      <c r="AW35" s="206">
        <f t="shared" si="227"/>
        <v>2.9</v>
      </c>
      <c r="AX35" s="206">
        <f t="shared" si="228"/>
        <v>1.9</v>
      </c>
      <c r="AY35" s="442">
        <v>5.8</v>
      </c>
      <c r="AZ35" s="443" t="s">
        <v>282</v>
      </c>
      <c r="BA35" s="431">
        <v>7</v>
      </c>
      <c r="BB35" s="427">
        <f t="shared" si="229"/>
        <v>6.2</v>
      </c>
      <c r="BC35" s="235" t="str">
        <f t="shared" si="230"/>
        <v>TBK</v>
      </c>
      <c r="BD35" s="206">
        <v>3</v>
      </c>
      <c r="BE35" s="226"/>
      <c r="BF35" s="226"/>
      <c r="BG35" s="226" t="s">
        <v>232</v>
      </c>
      <c r="BH35" s="230">
        <f t="shared" si="231"/>
        <v>1.5</v>
      </c>
      <c r="BI35" s="230" t="str">
        <f t="shared" si="232"/>
        <v>-</v>
      </c>
      <c r="BJ35" s="450">
        <v>5.2</v>
      </c>
      <c r="BK35" s="448" t="s">
        <v>273</v>
      </c>
      <c r="BL35" s="206">
        <v>5.7</v>
      </c>
      <c r="BM35" s="431">
        <v>3</v>
      </c>
      <c r="BN35" s="431">
        <v>5</v>
      </c>
      <c r="BO35" s="203" t="str">
        <f t="shared" si="264"/>
        <v>3/5</v>
      </c>
      <c r="BP35" s="206">
        <f t="shared" si="233"/>
        <v>4.4</v>
      </c>
      <c r="BQ35" s="206">
        <f t="shared" si="234"/>
        <v>5.4</v>
      </c>
      <c r="BR35" s="443">
        <f>MAX(BP35:BQ35)</f>
        <v>5.4</v>
      </c>
      <c r="BS35" s="444" t="str">
        <f>IF(BP35&gt;=5,BP35,IF(BQ35&gt;=5,BP35&amp;"/"&amp;BQ35,BP35&amp;"/"&amp;BQ35))</f>
        <v>4.4/5.4</v>
      </c>
      <c r="BT35" s="206"/>
      <c r="BU35" s="206"/>
      <c r="BV35" s="443"/>
      <c r="BW35" s="444"/>
      <c r="BX35" s="206">
        <v>5</v>
      </c>
      <c r="BY35" s="202">
        <v>5</v>
      </c>
      <c r="BZ35" s="202"/>
      <c r="CA35" s="203">
        <f t="shared" si="235"/>
        <v>5</v>
      </c>
      <c r="CB35" s="206">
        <f t="shared" si="236"/>
        <v>5</v>
      </c>
      <c r="CC35" s="206" t="str">
        <f t="shared" si="237"/>
        <v>-</v>
      </c>
      <c r="CD35" s="443">
        <f t="shared" si="238"/>
        <v>5</v>
      </c>
      <c r="CE35" s="444">
        <f t="shared" si="239"/>
        <v>5</v>
      </c>
      <c r="CF35" s="206">
        <v>3</v>
      </c>
      <c r="CG35" s="202">
        <v>5</v>
      </c>
      <c r="CH35" s="202">
        <v>5</v>
      </c>
      <c r="CI35" s="203" t="str">
        <f t="shared" si="240"/>
        <v>5/5</v>
      </c>
      <c r="CJ35" s="206">
        <f t="shared" si="241"/>
        <v>4</v>
      </c>
      <c r="CK35" s="206">
        <f t="shared" si="242"/>
        <v>4</v>
      </c>
      <c r="CL35" s="443">
        <v>6.3</v>
      </c>
      <c r="CM35" s="448" t="s">
        <v>428</v>
      </c>
      <c r="CN35" s="206">
        <v>5.4</v>
      </c>
      <c r="CO35" s="202">
        <v>4</v>
      </c>
      <c r="CP35" s="202">
        <v>5</v>
      </c>
      <c r="CQ35" s="203" t="str">
        <f t="shared" si="243"/>
        <v>4/5</v>
      </c>
      <c r="CR35" s="206">
        <f t="shared" si="244"/>
        <v>4.7</v>
      </c>
      <c r="CS35" s="206">
        <f t="shared" si="245"/>
        <v>5.2</v>
      </c>
      <c r="CT35" s="443">
        <f>MAX(CR35:CS35)</f>
        <v>5.2</v>
      </c>
      <c r="CU35" s="444" t="str">
        <f>IF(CR35&gt;=5,CR35,IF(CS35&gt;=5,CR35&amp;"/"&amp;CS35,CR35&amp;"/"&amp;CS35))</f>
        <v>4.7/5.2</v>
      </c>
      <c r="CV35" s="220">
        <v>2</v>
      </c>
      <c r="CW35" s="213">
        <v>0</v>
      </c>
      <c r="CX35" s="213"/>
      <c r="CY35" s="213" t="s">
        <v>240</v>
      </c>
      <c r="CZ35" s="220">
        <f t="shared" si="246"/>
        <v>1</v>
      </c>
      <c r="DA35" s="220" t="str">
        <f t="shared" si="247"/>
        <v>-</v>
      </c>
      <c r="DB35" s="446">
        <v>5.5</v>
      </c>
      <c r="DC35" s="448" t="s">
        <v>403</v>
      </c>
      <c r="DD35" s="206">
        <v>6</v>
      </c>
      <c r="DE35" s="202">
        <v>9</v>
      </c>
      <c r="DF35" s="202"/>
      <c r="DG35" s="203">
        <f t="shared" si="248"/>
        <v>9</v>
      </c>
      <c r="DH35" s="206">
        <f t="shared" si="249"/>
        <v>7.5</v>
      </c>
      <c r="DI35" s="206" t="str">
        <f t="shared" si="250"/>
        <v>-</v>
      </c>
      <c r="DJ35" s="443">
        <f>MAX(DH35:DI35)</f>
        <v>7.5</v>
      </c>
      <c r="DK35" s="444">
        <f>IF(DH35&gt;=5,DH35,IF(DI35&gt;=5,DH35&amp;"/"&amp;DI35,DH35&amp;"/"&amp;DI35))</f>
        <v>7.5</v>
      </c>
      <c r="DL35" s="206">
        <v>6.6</v>
      </c>
      <c r="DM35" s="202">
        <v>7</v>
      </c>
      <c r="DN35" s="202"/>
      <c r="DO35" s="203">
        <f t="shared" si="251"/>
        <v>7</v>
      </c>
      <c r="DP35" s="206">
        <f t="shared" si="252"/>
        <v>6.8</v>
      </c>
      <c r="DQ35" s="206" t="str">
        <f t="shared" si="253"/>
        <v>-</v>
      </c>
      <c r="DR35" s="443">
        <f t="shared" si="254"/>
        <v>6.8</v>
      </c>
      <c r="DS35" s="444">
        <f t="shared" si="255"/>
        <v>6.8</v>
      </c>
      <c r="DT35" s="366" t="s">
        <v>247</v>
      </c>
      <c r="DU35" s="221" t="s">
        <v>242</v>
      </c>
      <c r="DV35" s="366" t="s">
        <v>306</v>
      </c>
      <c r="DW35" s="443">
        <v>3.3</v>
      </c>
      <c r="DX35" s="202">
        <v>5</v>
      </c>
      <c r="DY35" s="427">
        <f t="shared" si="198"/>
        <v>5.5</v>
      </c>
      <c r="DZ35" s="305" t="str">
        <f t="shared" si="256"/>
        <v>TB</v>
      </c>
      <c r="EA35" s="427">
        <f t="shared" si="199"/>
        <v>5.8</v>
      </c>
      <c r="EB35" s="305" t="str">
        <f t="shared" si="257"/>
        <v>TB</v>
      </c>
      <c r="EC35" s="433">
        <v>5.5</v>
      </c>
      <c r="ED35" s="383">
        <v>2</v>
      </c>
      <c r="EE35" s="383">
        <v>5</v>
      </c>
      <c r="EF35" s="384" t="str">
        <f t="shared" si="151"/>
        <v>2/5</v>
      </c>
      <c r="EG35" s="382">
        <f t="shared" si="152"/>
        <v>3.8</v>
      </c>
      <c r="EH35" s="382">
        <f t="shared" si="153"/>
        <v>5.3</v>
      </c>
      <c r="EI35" s="378">
        <f>MAX(EG35:EH35)</f>
        <v>5.3</v>
      </c>
      <c r="EJ35" s="389" t="str">
        <f>IF(EG35&gt;=5,EG35,IF(EH35&gt;=5,EG35&amp;"/"&amp;EH35,EG35&amp;"/"&amp;EH35))</f>
        <v>3.8/5.3</v>
      </c>
      <c r="EK35" s="433">
        <v>0.25</v>
      </c>
      <c r="EL35" s="383">
        <v>0</v>
      </c>
      <c r="EM35" s="383">
        <v>0</v>
      </c>
      <c r="EN35" s="384" t="str">
        <f t="shared" si="155"/>
        <v>0/0</v>
      </c>
      <c r="EO35" s="382">
        <f t="shared" si="156"/>
        <v>0.1</v>
      </c>
      <c r="EP35" s="382">
        <f t="shared" si="157"/>
        <v>0.1</v>
      </c>
      <c r="EQ35" s="378">
        <v>6.5</v>
      </c>
      <c r="ER35" s="521" t="s">
        <v>503</v>
      </c>
      <c r="ES35" s="433">
        <v>3.5</v>
      </c>
      <c r="ET35" s="383">
        <v>4</v>
      </c>
      <c r="EU35" s="383">
        <v>5</v>
      </c>
      <c r="EV35" s="384" t="str">
        <f t="shared" si="201"/>
        <v>4/5</v>
      </c>
      <c r="EW35" s="382">
        <f t="shared" si="159"/>
        <v>3.8</v>
      </c>
      <c r="EX35" s="382">
        <f t="shared" si="160"/>
        <v>4.3</v>
      </c>
      <c r="EY35" s="378">
        <f>MAX(EW35:EX35)</f>
        <v>4.3</v>
      </c>
      <c r="EZ35" s="461" t="str">
        <f t="shared" si="161"/>
        <v>3.8/4.3</v>
      </c>
      <c r="FA35" s="433">
        <v>7</v>
      </c>
      <c r="FB35" s="383">
        <v>1</v>
      </c>
      <c r="FC35" s="383">
        <v>3</v>
      </c>
      <c r="FD35" s="384" t="str">
        <f t="shared" si="162"/>
        <v>1/3</v>
      </c>
      <c r="FE35" s="382">
        <f t="shared" si="163"/>
        <v>4</v>
      </c>
      <c r="FF35" s="382">
        <f t="shared" si="164"/>
        <v>5</v>
      </c>
      <c r="FG35" s="378">
        <f>MAX(FE35:FF35)</f>
        <v>5</v>
      </c>
      <c r="FH35" s="389" t="str">
        <f t="shared" si="197"/>
        <v>4/5</v>
      </c>
      <c r="FI35" s="433">
        <v>6.67</v>
      </c>
      <c r="FJ35" s="383">
        <v>1</v>
      </c>
      <c r="FK35" s="383">
        <v>0</v>
      </c>
      <c r="FL35" s="384" t="str">
        <f t="shared" si="165"/>
        <v>1/0</v>
      </c>
      <c r="FM35" s="382">
        <f t="shared" si="166"/>
        <v>3.8</v>
      </c>
      <c r="FN35" s="382">
        <f t="shared" si="167"/>
        <v>3.3</v>
      </c>
      <c r="FO35" s="378">
        <v>5.3</v>
      </c>
      <c r="FP35" s="521" t="s">
        <v>451</v>
      </c>
      <c r="FQ35" s="433">
        <v>4.5</v>
      </c>
      <c r="FR35" s="383">
        <v>1</v>
      </c>
      <c r="FS35" s="383">
        <v>0</v>
      </c>
      <c r="FT35" s="384" t="str">
        <f t="shared" si="200"/>
        <v>1/0</v>
      </c>
      <c r="FU35" s="382">
        <f t="shared" si="170"/>
        <v>2.8</v>
      </c>
      <c r="FV35" s="382">
        <f t="shared" si="171"/>
        <v>2.3</v>
      </c>
      <c r="FW35" s="378">
        <v>6</v>
      </c>
      <c r="FX35" s="521" t="s">
        <v>475</v>
      </c>
      <c r="FY35" s="496">
        <v>5</v>
      </c>
      <c r="FZ35" s="496">
        <v>6</v>
      </c>
      <c r="GA35" s="501">
        <v>6</v>
      </c>
      <c r="GB35" s="500">
        <f t="shared" si="173"/>
        <v>5.7</v>
      </c>
      <c r="GC35" s="529" t="str">
        <f t="shared" si="258"/>
        <v>TB</v>
      </c>
      <c r="GD35" s="433">
        <v>5</v>
      </c>
      <c r="GE35" s="383">
        <v>3</v>
      </c>
      <c r="GF35" s="383">
        <v>0</v>
      </c>
      <c r="GG35" s="384" t="str">
        <f t="shared" si="202"/>
        <v>3/0</v>
      </c>
      <c r="GH35" s="382">
        <f t="shared" si="175"/>
        <v>4</v>
      </c>
      <c r="GI35" s="382">
        <f t="shared" si="176"/>
        <v>2.5</v>
      </c>
      <c r="GJ35" s="378">
        <f>MAX(GH35:GI35)</f>
        <v>4</v>
      </c>
      <c r="GK35" s="461" t="str">
        <f t="shared" si="177"/>
        <v>4/2.5</v>
      </c>
      <c r="GL35" s="433">
        <v>7</v>
      </c>
      <c r="GM35" s="383">
        <v>3</v>
      </c>
      <c r="GN35" s="383"/>
      <c r="GO35" s="384">
        <f t="shared" si="178"/>
        <v>3</v>
      </c>
      <c r="GP35" s="382">
        <f t="shared" si="179"/>
        <v>5</v>
      </c>
      <c r="GQ35" s="382" t="str">
        <f t="shared" si="180"/>
        <v>-</v>
      </c>
      <c r="GR35" s="378">
        <f>MAX(GP35:GQ35)</f>
        <v>5</v>
      </c>
      <c r="GS35" s="389">
        <f t="shared" si="181"/>
        <v>5</v>
      </c>
      <c r="GT35" s="433">
        <v>6</v>
      </c>
      <c r="GU35" s="383">
        <v>5</v>
      </c>
      <c r="GV35" s="383"/>
      <c r="GW35" s="384">
        <f t="shared" si="203"/>
        <v>5</v>
      </c>
      <c r="GX35" s="382">
        <f t="shared" si="183"/>
        <v>5.5</v>
      </c>
      <c r="GY35" s="382" t="str">
        <f t="shared" si="184"/>
        <v>-</v>
      </c>
      <c r="GZ35" s="378">
        <f>MAX(GX35:GY35)</f>
        <v>5.5</v>
      </c>
      <c r="HA35" s="389">
        <f t="shared" si="185"/>
        <v>5.5</v>
      </c>
      <c r="HB35" s="433">
        <v>6</v>
      </c>
      <c r="HC35" s="383">
        <v>5</v>
      </c>
      <c r="HD35" s="383"/>
      <c r="HE35" s="384">
        <f t="shared" si="204"/>
        <v>5</v>
      </c>
      <c r="HF35" s="382">
        <f t="shared" si="187"/>
        <v>5.5</v>
      </c>
      <c r="HG35" s="382" t="str">
        <f t="shared" si="188"/>
        <v>-</v>
      </c>
      <c r="HH35" s="378">
        <f>MAX(HF35:HG35)</f>
        <v>5.5</v>
      </c>
      <c r="HI35" s="389">
        <f t="shared" si="189"/>
        <v>5.5</v>
      </c>
      <c r="HJ35" s="433">
        <v>5.5</v>
      </c>
      <c r="HK35" s="383">
        <v>5</v>
      </c>
      <c r="HL35" s="383"/>
      <c r="HM35" s="384">
        <f t="shared" si="205"/>
        <v>5</v>
      </c>
      <c r="HN35" s="382">
        <f t="shared" si="191"/>
        <v>5.3</v>
      </c>
      <c r="HO35" s="382" t="str">
        <f t="shared" si="192"/>
        <v>-</v>
      </c>
      <c r="HP35" s="378">
        <f>MAX(HN35:HO35)</f>
        <v>5.3</v>
      </c>
      <c r="HQ35" s="389">
        <f t="shared" si="193"/>
        <v>5.3</v>
      </c>
      <c r="HR35" s="526">
        <v>6</v>
      </c>
      <c r="HS35" s="503">
        <v>7</v>
      </c>
      <c r="HT35" s="503">
        <v>6</v>
      </c>
      <c r="HU35" s="541">
        <v>6.8</v>
      </c>
      <c r="HV35" s="498">
        <f t="shared" si="194"/>
        <v>5.7</v>
      </c>
      <c r="HW35" s="499" t="str">
        <f t="shared" si="259"/>
        <v>TB</v>
      </c>
      <c r="HX35" s="500">
        <f t="shared" si="195"/>
        <v>5.7</v>
      </c>
      <c r="HY35" s="497" t="str">
        <f t="shared" si="260"/>
        <v>TB</v>
      </c>
      <c r="HZ35" s="387">
        <f t="shared" si="261"/>
        <v>5.8</v>
      </c>
      <c r="IA35" s="594" t="str">
        <f t="shared" si="262"/>
        <v>TB</v>
      </c>
      <c r="IB35" s="496"/>
      <c r="IC35" s="496"/>
      <c r="ID35" s="496"/>
      <c r="IE35" s="501">
        <f>ROUND(SUM(IB35:ID35)/3,1)</f>
        <v>0</v>
      </c>
      <c r="IF35" s="387">
        <f t="shared" si="196"/>
        <v>2.9</v>
      </c>
      <c r="IG35" s="601" t="str">
        <f t="shared" si="263"/>
        <v>Kém</v>
      </c>
      <c r="IH35" s="497"/>
    </row>
    <row r="36" spans="1:242" s="17" customFormat="1" ht="22.5" customHeight="1" hidden="1">
      <c r="A36" s="15">
        <f t="shared" si="136"/>
        <v>9</v>
      </c>
      <c r="B36" s="156" t="s">
        <v>69</v>
      </c>
      <c r="C36" s="157" t="s">
        <v>142</v>
      </c>
      <c r="D36" s="158" t="s">
        <v>143</v>
      </c>
      <c r="E36" s="206">
        <v>8.6</v>
      </c>
      <c r="F36" s="202">
        <v>2</v>
      </c>
      <c r="G36" s="202"/>
      <c r="H36" s="203">
        <f>IF(ISBLANK(G36),F36,F36&amp;"/"&amp;G36)</f>
        <v>2</v>
      </c>
      <c r="I36" s="206">
        <f t="shared" si="206"/>
        <v>5.3</v>
      </c>
      <c r="J36" s="206" t="str">
        <f t="shared" si="207"/>
        <v>-</v>
      </c>
      <c r="K36" s="442">
        <f>MAX(I36:J36)</f>
        <v>5.3</v>
      </c>
      <c r="L36" s="206">
        <f>IF(I36&gt;=5,I36,IF(J36&gt;=5,I36&amp;"/"&amp;J36,I36&amp;"/"&amp;J36))</f>
        <v>5.3</v>
      </c>
      <c r="M36" s="206">
        <v>6.5</v>
      </c>
      <c r="N36" s="202">
        <v>9</v>
      </c>
      <c r="O36" s="202"/>
      <c r="P36" s="203">
        <f t="shared" si="208"/>
        <v>9</v>
      </c>
      <c r="Q36" s="206">
        <f t="shared" si="209"/>
        <v>7.8</v>
      </c>
      <c r="R36" s="206" t="str">
        <f t="shared" si="210"/>
        <v>-</v>
      </c>
      <c r="S36" s="442">
        <f t="shared" si="211"/>
        <v>7.8</v>
      </c>
      <c r="T36" s="206">
        <f t="shared" si="212"/>
        <v>7.8</v>
      </c>
      <c r="U36" s="206">
        <v>7.3</v>
      </c>
      <c r="V36" s="202">
        <v>5</v>
      </c>
      <c r="W36" s="202"/>
      <c r="X36" s="203">
        <f t="shared" si="213"/>
        <v>5</v>
      </c>
      <c r="Y36" s="206">
        <f t="shared" si="214"/>
        <v>6.2</v>
      </c>
      <c r="Z36" s="206" t="str">
        <f t="shared" si="215"/>
        <v>-</v>
      </c>
      <c r="AA36" s="442">
        <f>MAX(Y36:Z36)</f>
        <v>6.2</v>
      </c>
      <c r="AB36" s="206">
        <f>IF(Y36&gt;=5,Y36,IF(Z36&gt;=5,Y36&amp;"/"&amp;Z36,Y36&amp;"/"&amp;Z36))</f>
        <v>6.2</v>
      </c>
      <c r="AC36" s="206">
        <v>5.3</v>
      </c>
      <c r="AD36" s="202">
        <v>5</v>
      </c>
      <c r="AE36" s="202"/>
      <c r="AF36" s="203">
        <f t="shared" si="216"/>
        <v>5</v>
      </c>
      <c r="AG36" s="206">
        <f t="shared" si="217"/>
        <v>5.2</v>
      </c>
      <c r="AH36" s="206" t="str">
        <f t="shared" si="218"/>
        <v>-</v>
      </c>
      <c r="AI36" s="442">
        <f t="shared" si="219"/>
        <v>5.2</v>
      </c>
      <c r="AJ36" s="206">
        <f t="shared" si="220"/>
        <v>5.2</v>
      </c>
      <c r="AK36" s="206">
        <v>9.4</v>
      </c>
      <c r="AL36" s="202">
        <v>10</v>
      </c>
      <c r="AM36" s="202"/>
      <c r="AN36" s="203">
        <f t="shared" si="221"/>
        <v>10</v>
      </c>
      <c r="AO36" s="206">
        <f t="shared" si="222"/>
        <v>9.7</v>
      </c>
      <c r="AP36" s="206" t="str">
        <f t="shared" si="223"/>
        <v>-</v>
      </c>
      <c r="AQ36" s="442">
        <f t="shared" si="224"/>
        <v>9.7</v>
      </c>
      <c r="AR36" s="206">
        <f t="shared" si="225"/>
        <v>9.7</v>
      </c>
      <c r="AS36" s="206">
        <v>7</v>
      </c>
      <c r="AT36" s="202">
        <v>4</v>
      </c>
      <c r="AU36" s="202"/>
      <c r="AV36" s="203">
        <f t="shared" si="226"/>
        <v>4</v>
      </c>
      <c r="AW36" s="206">
        <f t="shared" si="227"/>
        <v>5.5</v>
      </c>
      <c r="AX36" s="206" t="str">
        <f t="shared" si="228"/>
        <v>-</v>
      </c>
      <c r="AY36" s="442">
        <f>MAX(AW36:AX36)</f>
        <v>5.5</v>
      </c>
      <c r="AZ36" s="206">
        <f>IF(AW36&gt;=5,AW36,IF(AX36&gt;=5,AW36&amp;"/"&amp;AX36,AW36&amp;"/"&amp;AX36))</f>
        <v>5.5</v>
      </c>
      <c r="BA36" s="431">
        <v>6</v>
      </c>
      <c r="BB36" s="427">
        <f t="shared" si="229"/>
        <v>6.2</v>
      </c>
      <c r="BC36" s="235" t="str">
        <f t="shared" si="230"/>
        <v>TBK</v>
      </c>
      <c r="BD36" s="206">
        <v>5.7</v>
      </c>
      <c r="BE36" s="202">
        <v>4</v>
      </c>
      <c r="BF36" s="202">
        <v>5</v>
      </c>
      <c r="BG36" s="203" t="str">
        <f aca="true" t="shared" si="265" ref="BG36:BG56">IF(ISBLANK(BF36),BE36,BE36&amp;"/"&amp;BF36)</f>
        <v>4/5</v>
      </c>
      <c r="BH36" s="206">
        <f t="shared" si="231"/>
        <v>4.9</v>
      </c>
      <c r="BI36" s="206">
        <f t="shared" si="232"/>
        <v>5.4</v>
      </c>
      <c r="BJ36" s="443">
        <f>MAX(BH36:BI36)</f>
        <v>5.4</v>
      </c>
      <c r="BK36" s="444" t="str">
        <f>IF(BH36&gt;=5,BH36,IF(BI36&gt;=5,BH36&amp;"/"&amp;BI36,BH36&amp;"/"&amp;BI36))</f>
        <v>4.9/5.4</v>
      </c>
      <c r="BL36" s="206">
        <v>7</v>
      </c>
      <c r="BM36" s="431">
        <v>7</v>
      </c>
      <c r="BN36" s="431"/>
      <c r="BO36" s="203">
        <f t="shared" si="264"/>
        <v>7</v>
      </c>
      <c r="BP36" s="206">
        <f t="shared" si="233"/>
        <v>7</v>
      </c>
      <c r="BQ36" s="206" t="str">
        <f t="shared" si="234"/>
        <v>-</v>
      </c>
      <c r="BR36" s="443">
        <f>MAX(BP36:BQ36)</f>
        <v>7</v>
      </c>
      <c r="BS36" s="444">
        <f>IF(BP36&gt;=5,BP36,IF(BQ36&gt;=5,BP36&amp;"/"&amp;BQ36,BP36&amp;"/"&amp;BQ36))</f>
        <v>7</v>
      </c>
      <c r="BT36" s="206"/>
      <c r="BU36" s="206"/>
      <c r="BV36" s="443"/>
      <c r="BW36" s="444"/>
      <c r="BX36" s="206">
        <v>9.5</v>
      </c>
      <c r="BY36" s="202">
        <v>7</v>
      </c>
      <c r="BZ36" s="202"/>
      <c r="CA36" s="203">
        <f t="shared" si="235"/>
        <v>7</v>
      </c>
      <c r="CB36" s="206">
        <f t="shared" si="236"/>
        <v>8.3</v>
      </c>
      <c r="CC36" s="206" t="str">
        <f t="shared" si="237"/>
        <v>-</v>
      </c>
      <c r="CD36" s="443">
        <f t="shared" si="238"/>
        <v>8.3</v>
      </c>
      <c r="CE36" s="444">
        <f t="shared" si="239"/>
        <v>8.3</v>
      </c>
      <c r="CF36" s="206">
        <v>7.5</v>
      </c>
      <c r="CG36" s="202">
        <v>5</v>
      </c>
      <c r="CH36" s="202"/>
      <c r="CI36" s="203">
        <f t="shared" si="240"/>
        <v>5</v>
      </c>
      <c r="CJ36" s="206">
        <f t="shared" si="241"/>
        <v>6.3</v>
      </c>
      <c r="CK36" s="206" t="str">
        <f t="shared" si="242"/>
        <v>-</v>
      </c>
      <c r="CL36" s="443">
        <f aca="true" t="shared" si="266" ref="CL36:CL45">MAX(CJ36:CK36)</f>
        <v>6.3</v>
      </c>
      <c r="CM36" s="444">
        <f aca="true" t="shared" si="267" ref="CM36:CM45">IF(CJ36&gt;=5,CJ36,IF(CK36&gt;=5,CJ36&amp;"/"&amp;CK36,CJ36&amp;"/"&amp;CK36))</f>
        <v>6.3</v>
      </c>
      <c r="CN36" s="206">
        <v>6.4</v>
      </c>
      <c r="CO36" s="202">
        <v>4</v>
      </c>
      <c r="CP36" s="202"/>
      <c r="CQ36" s="203">
        <f t="shared" si="243"/>
        <v>4</v>
      </c>
      <c r="CR36" s="206">
        <f t="shared" si="244"/>
        <v>5.2</v>
      </c>
      <c r="CS36" s="206" t="str">
        <f t="shared" si="245"/>
        <v>-</v>
      </c>
      <c r="CT36" s="443">
        <f>MAX(CR36:CS36)</f>
        <v>5.2</v>
      </c>
      <c r="CU36" s="444">
        <f>IF(CR36&gt;=5,CR36,IF(CS36&gt;=5,CR36&amp;"/"&amp;CS36,CR36&amp;"/"&amp;CS36))</f>
        <v>5.2</v>
      </c>
      <c r="CV36" s="206">
        <v>8.2</v>
      </c>
      <c r="CW36" s="202">
        <v>6</v>
      </c>
      <c r="CX36" s="202"/>
      <c r="CY36" s="203">
        <f aca="true" t="shared" si="268" ref="CY36:CY56">IF(ISBLANK(CX36),CW36,CW36&amp;"/"&amp;CX36)</f>
        <v>6</v>
      </c>
      <c r="CZ36" s="206">
        <f t="shared" si="246"/>
        <v>7.1</v>
      </c>
      <c r="DA36" s="206" t="str">
        <f t="shared" si="247"/>
        <v>-</v>
      </c>
      <c r="DB36" s="443">
        <f>MAX(CZ36:DA36)</f>
        <v>7.1</v>
      </c>
      <c r="DC36" s="444">
        <f>IF(CZ36&gt;=5,CZ36,IF(DA36&gt;=5,CZ36&amp;"/"&amp;DA36,CZ36&amp;"/"&amp;DA36))</f>
        <v>7.1</v>
      </c>
      <c r="DD36" s="206">
        <v>8</v>
      </c>
      <c r="DE36" s="202">
        <v>10</v>
      </c>
      <c r="DF36" s="202"/>
      <c r="DG36" s="203">
        <f t="shared" si="248"/>
        <v>10</v>
      </c>
      <c r="DH36" s="206">
        <f t="shared" si="249"/>
        <v>9</v>
      </c>
      <c r="DI36" s="206" t="str">
        <f t="shared" si="250"/>
        <v>-</v>
      </c>
      <c r="DJ36" s="443">
        <f>MAX(DH36:DI36)</f>
        <v>9</v>
      </c>
      <c r="DK36" s="444">
        <f>IF(DH36&gt;=5,DH36,IF(DI36&gt;=5,DH36&amp;"/"&amp;DI36,DH36&amp;"/"&amp;DI36))</f>
        <v>9</v>
      </c>
      <c r="DL36" s="206">
        <v>7.2</v>
      </c>
      <c r="DM36" s="202">
        <v>8</v>
      </c>
      <c r="DN36" s="202"/>
      <c r="DO36" s="203">
        <f t="shared" si="251"/>
        <v>8</v>
      </c>
      <c r="DP36" s="206">
        <f t="shared" si="252"/>
        <v>7.6</v>
      </c>
      <c r="DQ36" s="206" t="str">
        <f t="shared" si="253"/>
        <v>-</v>
      </c>
      <c r="DR36" s="443">
        <f t="shared" si="254"/>
        <v>7.6</v>
      </c>
      <c r="DS36" s="444">
        <f t="shared" si="255"/>
        <v>7.6</v>
      </c>
      <c r="DT36" s="221">
        <v>5</v>
      </c>
      <c r="DU36" s="221" t="s">
        <v>241</v>
      </c>
      <c r="DV36" s="222">
        <v>7</v>
      </c>
      <c r="DW36" s="443">
        <v>5.7</v>
      </c>
      <c r="DX36" s="429">
        <v>10</v>
      </c>
      <c r="DY36" s="427">
        <f t="shared" si="198"/>
        <v>6.7</v>
      </c>
      <c r="DZ36" s="305" t="str">
        <f t="shared" si="256"/>
        <v>TBK</v>
      </c>
      <c r="EA36" s="427">
        <f t="shared" si="199"/>
        <v>6.5</v>
      </c>
      <c r="EB36" s="305" t="str">
        <f t="shared" si="257"/>
        <v>TBK</v>
      </c>
      <c r="EC36" s="433">
        <v>6.5</v>
      </c>
      <c r="ED36" s="383">
        <v>5</v>
      </c>
      <c r="EE36" s="383"/>
      <c r="EF36" s="384">
        <f t="shared" si="151"/>
        <v>5</v>
      </c>
      <c r="EG36" s="382">
        <f t="shared" si="152"/>
        <v>5.8</v>
      </c>
      <c r="EH36" s="382" t="str">
        <f t="shared" si="153"/>
        <v>-</v>
      </c>
      <c r="EI36" s="378">
        <f>MAX(EG36:EH36)</f>
        <v>5.8</v>
      </c>
      <c r="EJ36" s="389">
        <f>IF(EG36&gt;=5,EG36,IF(EH36&gt;=5,EG36&amp;"/"&amp;EH36,EG36&amp;"/"&amp;EH36))</f>
        <v>5.8</v>
      </c>
      <c r="EK36" s="433">
        <v>8</v>
      </c>
      <c r="EL36" s="383">
        <v>5</v>
      </c>
      <c r="EM36" s="383"/>
      <c r="EN36" s="384">
        <f t="shared" si="155"/>
        <v>5</v>
      </c>
      <c r="EO36" s="382">
        <f t="shared" si="156"/>
        <v>6.5</v>
      </c>
      <c r="EP36" s="382" t="str">
        <f t="shared" si="157"/>
        <v>-</v>
      </c>
      <c r="EQ36" s="378">
        <f>MAX(EO36:EP36)</f>
        <v>6.5</v>
      </c>
      <c r="ER36" s="389">
        <f>IF(EO36&gt;=5,EO36,IF(EP36&gt;=5,EO36&amp;"/"&amp;EP36,EO36&amp;"/"&amp;EP36))</f>
        <v>6.5</v>
      </c>
      <c r="ES36" s="433">
        <v>8</v>
      </c>
      <c r="ET36" s="383">
        <v>1</v>
      </c>
      <c r="EU36" s="383">
        <v>7</v>
      </c>
      <c r="EV36" s="384" t="str">
        <f t="shared" si="201"/>
        <v>1/7</v>
      </c>
      <c r="EW36" s="382">
        <f t="shared" si="159"/>
        <v>4.5</v>
      </c>
      <c r="EX36" s="382">
        <f t="shared" si="160"/>
        <v>7.5</v>
      </c>
      <c r="EY36" s="378">
        <f>MAX(EW36:EX36)</f>
        <v>7.5</v>
      </c>
      <c r="EZ36" s="389" t="str">
        <f t="shared" si="161"/>
        <v>4.5/7.5</v>
      </c>
      <c r="FA36" s="433">
        <v>7.5</v>
      </c>
      <c r="FB36" s="383">
        <v>5</v>
      </c>
      <c r="FC36" s="383"/>
      <c r="FD36" s="384">
        <f t="shared" si="162"/>
        <v>5</v>
      </c>
      <c r="FE36" s="382">
        <f t="shared" si="163"/>
        <v>6.3</v>
      </c>
      <c r="FF36" s="382" t="str">
        <f t="shared" si="164"/>
        <v>-</v>
      </c>
      <c r="FG36" s="378">
        <f>MAX(FE36:FF36)</f>
        <v>6.3</v>
      </c>
      <c r="FH36" s="389">
        <f t="shared" si="197"/>
        <v>6.3</v>
      </c>
      <c r="FI36" s="433">
        <v>6.67</v>
      </c>
      <c r="FJ36" s="383">
        <v>4</v>
      </c>
      <c r="FK36" s="383"/>
      <c r="FL36" s="384">
        <f t="shared" si="165"/>
        <v>4</v>
      </c>
      <c r="FM36" s="382">
        <f t="shared" si="166"/>
        <v>5.3</v>
      </c>
      <c r="FN36" s="382" t="str">
        <f t="shared" si="167"/>
        <v>-</v>
      </c>
      <c r="FO36" s="378">
        <f>MAX(FM36:FN36)</f>
        <v>5.3</v>
      </c>
      <c r="FP36" s="389">
        <f>IF(FM36&gt;=5,FM36,IF(FN36&gt;=5,FM36&amp;"/"&amp;FN36,FM36&amp;"/"&amp;FN36))</f>
        <v>5.3</v>
      </c>
      <c r="FQ36" s="433">
        <v>4</v>
      </c>
      <c r="FR36" s="383">
        <v>2</v>
      </c>
      <c r="FS36" s="383">
        <v>4</v>
      </c>
      <c r="FT36" s="384" t="str">
        <f t="shared" si="200"/>
        <v>2/4</v>
      </c>
      <c r="FU36" s="382">
        <f t="shared" si="170"/>
        <v>3</v>
      </c>
      <c r="FV36" s="382">
        <f t="shared" si="171"/>
        <v>4</v>
      </c>
      <c r="FW36" s="378">
        <v>6.8</v>
      </c>
      <c r="FX36" s="521" t="s">
        <v>469</v>
      </c>
      <c r="FY36" s="496">
        <v>8</v>
      </c>
      <c r="FZ36" s="496">
        <v>9</v>
      </c>
      <c r="GA36" s="501">
        <v>8</v>
      </c>
      <c r="GB36" s="500">
        <f t="shared" si="173"/>
        <v>6.8</v>
      </c>
      <c r="GC36" s="529" t="str">
        <f t="shared" si="258"/>
        <v>TBK</v>
      </c>
      <c r="GD36" s="433">
        <v>6.3</v>
      </c>
      <c r="GE36" s="383">
        <v>2</v>
      </c>
      <c r="GF36" s="383">
        <v>3</v>
      </c>
      <c r="GG36" s="384" t="str">
        <f t="shared" si="202"/>
        <v>2/3</v>
      </c>
      <c r="GH36" s="382">
        <f t="shared" si="175"/>
        <v>4.2</v>
      </c>
      <c r="GI36" s="382">
        <f t="shared" si="176"/>
        <v>4.7</v>
      </c>
      <c r="GJ36" s="378">
        <f>MAX(GH36:GI36)</f>
        <v>4.7</v>
      </c>
      <c r="GK36" s="461" t="str">
        <f t="shared" si="177"/>
        <v>4.2/4.7</v>
      </c>
      <c r="GL36" s="433">
        <v>8</v>
      </c>
      <c r="GM36" s="383">
        <v>0</v>
      </c>
      <c r="GN36" s="383">
        <v>2</v>
      </c>
      <c r="GO36" s="384" t="str">
        <f t="shared" si="178"/>
        <v>0/2</v>
      </c>
      <c r="GP36" s="382">
        <f t="shared" si="179"/>
        <v>4</v>
      </c>
      <c r="GQ36" s="382">
        <f t="shared" si="180"/>
        <v>5</v>
      </c>
      <c r="GR36" s="378">
        <f>MAX(GP36:GQ36)</f>
        <v>5</v>
      </c>
      <c r="GS36" s="389" t="str">
        <f t="shared" si="181"/>
        <v>4/5</v>
      </c>
      <c r="GT36" s="433">
        <v>6.5</v>
      </c>
      <c r="GU36" s="383">
        <v>7</v>
      </c>
      <c r="GV36" s="383"/>
      <c r="GW36" s="384">
        <f t="shared" si="203"/>
        <v>7</v>
      </c>
      <c r="GX36" s="382">
        <f t="shared" si="183"/>
        <v>6.8</v>
      </c>
      <c r="GY36" s="382" t="str">
        <f t="shared" si="184"/>
        <v>-</v>
      </c>
      <c r="GZ36" s="378">
        <f>MAX(GX36:GY36)</f>
        <v>6.8</v>
      </c>
      <c r="HA36" s="389">
        <f t="shared" si="185"/>
        <v>6.8</v>
      </c>
      <c r="HB36" s="433">
        <v>6.5</v>
      </c>
      <c r="HC36" s="383">
        <v>7</v>
      </c>
      <c r="HD36" s="383"/>
      <c r="HE36" s="384">
        <f t="shared" si="204"/>
        <v>7</v>
      </c>
      <c r="HF36" s="382">
        <f t="shared" si="187"/>
        <v>6.8</v>
      </c>
      <c r="HG36" s="382" t="str">
        <f t="shared" si="188"/>
        <v>-</v>
      </c>
      <c r="HH36" s="378">
        <f>MAX(HF36:HG36)</f>
        <v>6.8</v>
      </c>
      <c r="HI36" s="389">
        <f t="shared" si="189"/>
        <v>6.8</v>
      </c>
      <c r="HJ36" s="433">
        <v>5.5</v>
      </c>
      <c r="HK36" s="383">
        <v>6</v>
      </c>
      <c r="HL36" s="383"/>
      <c r="HM36" s="384">
        <f t="shared" si="205"/>
        <v>6</v>
      </c>
      <c r="HN36" s="382">
        <f t="shared" si="191"/>
        <v>5.8</v>
      </c>
      <c r="HO36" s="382" t="str">
        <f t="shared" si="192"/>
        <v>-</v>
      </c>
      <c r="HP36" s="378">
        <f>MAX(HN36:HO36)</f>
        <v>5.8</v>
      </c>
      <c r="HQ36" s="389">
        <f t="shared" si="193"/>
        <v>5.8</v>
      </c>
      <c r="HR36" s="526">
        <v>8</v>
      </c>
      <c r="HS36" s="503">
        <v>7</v>
      </c>
      <c r="HT36" s="503">
        <v>8</v>
      </c>
      <c r="HU36" s="541">
        <v>8.1</v>
      </c>
      <c r="HV36" s="498">
        <f t="shared" si="194"/>
        <v>6.7</v>
      </c>
      <c r="HW36" s="499" t="str">
        <f t="shared" si="259"/>
        <v>TBK</v>
      </c>
      <c r="HX36" s="500">
        <f t="shared" si="195"/>
        <v>6.8</v>
      </c>
      <c r="HY36" s="497" t="str">
        <f t="shared" si="260"/>
        <v>TBK</v>
      </c>
      <c r="HZ36" s="387">
        <f t="shared" si="261"/>
        <v>6.6</v>
      </c>
      <c r="IA36" s="594" t="str">
        <f t="shared" si="262"/>
        <v>TBK</v>
      </c>
      <c r="IB36" s="496"/>
      <c r="IC36" s="496"/>
      <c r="ID36" s="496"/>
      <c r="IE36" s="501">
        <f>ROUND(SUM(IB36:ID36)/3,1)</f>
        <v>0</v>
      </c>
      <c r="IF36" s="387">
        <f t="shared" si="196"/>
        <v>3.3</v>
      </c>
      <c r="IG36" s="601" t="str">
        <f t="shared" si="263"/>
        <v>Kém</v>
      </c>
      <c r="IH36" s="504"/>
    </row>
    <row r="37" spans="1:242" s="17" customFormat="1" ht="22.5" customHeight="1" hidden="1">
      <c r="A37" s="15">
        <f t="shared" si="136"/>
        <v>10</v>
      </c>
      <c r="B37" s="156" t="s">
        <v>72</v>
      </c>
      <c r="C37" s="157" t="s">
        <v>147</v>
      </c>
      <c r="D37" s="158" t="s">
        <v>221</v>
      </c>
      <c r="E37" s="230">
        <v>4.2</v>
      </c>
      <c r="F37" s="226"/>
      <c r="G37" s="226"/>
      <c r="H37" s="226" t="s">
        <v>230</v>
      </c>
      <c r="I37" s="230">
        <f t="shared" si="206"/>
        <v>2.1</v>
      </c>
      <c r="J37" s="230" t="str">
        <f t="shared" si="207"/>
        <v>-</v>
      </c>
      <c r="K37" s="451">
        <v>5</v>
      </c>
      <c r="L37" s="443" t="s">
        <v>504</v>
      </c>
      <c r="M37" s="206">
        <v>7</v>
      </c>
      <c r="N37" s="202">
        <v>8</v>
      </c>
      <c r="O37" s="202"/>
      <c r="P37" s="203">
        <f t="shared" si="208"/>
        <v>8</v>
      </c>
      <c r="Q37" s="206">
        <f t="shared" si="209"/>
        <v>7.5</v>
      </c>
      <c r="R37" s="206" t="str">
        <f t="shared" si="210"/>
        <v>-</v>
      </c>
      <c r="S37" s="442">
        <f t="shared" si="211"/>
        <v>7.5</v>
      </c>
      <c r="T37" s="206">
        <f t="shared" si="212"/>
        <v>7.5</v>
      </c>
      <c r="U37" s="206">
        <v>6.7</v>
      </c>
      <c r="V37" s="202">
        <v>2</v>
      </c>
      <c r="W37" s="202">
        <v>4</v>
      </c>
      <c r="X37" s="203" t="str">
        <f t="shared" si="213"/>
        <v>2/4</v>
      </c>
      <c r="Y37" s="206">
        <f t="shared" si="214"/>
        <v>4.4</v>
      </c>
      <c r="Z37" s="206">
        <f t="shared" si="215"/>
        <v>5.4</v>
      </c>
      <c r="AA37" s="442">
        <f>MAX(Y37:Z37)</f>
        <v>5.4</v>
      </c>
      <c r="AB37" s="206" t="str">
        <f>IF(Y37&gt;=5,Y37,IF(Z37&gt;=5,Y37&amp;"/"&amp;Z37,Y37&amp;"/"&amp;Z37))</f>
        <v>4.4/5.4</v>
      </c>
      <c r="AC37" s="206">
        <v>6</v>
      </c>
      <c r="AD37" s="202">
        <v>7</v>
      </c>
      <c r="AE37" s="202"/>
      <c r="AF37" s="203">
        <f t="shared" si="216"/>
        <v>7</v>
      </c>
      <c r="AG37" s="206">
        <f t="shared" si="217"/>
        <v>6.5</v>
      </c>
      <c r="AH37" s="206" t="str">
        <f t="shared" si="218"/>
        <v>-</v>
      </c>
      <c r="AI37" s="442">
        <f t="shared" si="219"/>
        <v>6.5</v>
      </c>
      <c r="AJ37" s="206">
        <f t="shared" si="220"/>
        <v>6.5</v>
      </c>
      <c r="AK37" s="206">
        <v>5</v>
      </c>
      <c r="AL37" s="202">
        <v>9</v>
      </c>
      <c r="AM37" s="202"/>
      <c r="AN37" s="203">
        <f t="shared" si="221"/>
        <v>9</v>
      </c>
      <c r="AO37" s="206">
        <f t="shared" si="222"/>
        <v>7</v>
      </c>
      <c r="AP37" s="206" t="str">
        <f t="shared" si="223"/>
        <v>-</v>
      </c>
      <c r="AQ37" s="442">
        <f t="shared" si="224"/>
        <v>7</v>
      </c>
      <c r="AR37" s="206">
        <f t="shared" si="225"/>
        <v>7</v>
      </c>
      <c r="AS37" s="206">
        <v>2.7</v>
      </c>
      <c r="AT37" s="202">
        <v>3</v>
      </c>
      <c r="AU37" s="202">
        <v>5</v>
      </c>
      <c r="AV37" s="203" t="str">
        <f t="shared" si="226"/>
        <v>3/5</v>
      </c>
      <c r="AW37" s="206">
        <f t="shared" si="227"/>
        <v>2.9</v>
      </c>
      <c r="AX37" s="206">
        <f t="shared" si="228"/>
        <v>3.9</v>
      </c>
      <c r="AY37" s="442">
        <v>7</v>
      </c>
      <c r="AZ37" s="443" t="s">
        <v>283</v>
      </c>
      <c r="BA37" s="431">
        <v>6</v>
      </c>
      <c r="BB37" s="427">
        <f t="shared" si="229"/>
        <v>6.3</v>
      </c>
      <c r="BC37" s="235" t="str">
        <f t="shared" si="230"/>
        <v>TBK</v>
      </c>
      <c r="BD37" s="206">
        <v>3.3</v>
      </c>
      <c r="BE37" s="202">
        <v>4</v>
      </c>
      <c r="BF37" s="202">
        <v>5</v>
      </c>
      <c r="BG37" s="203" t="str">
        <f t="shared" si="265"/>
        <v>4/5</v>
      </c>
      <c r="BH37" s="206">
        <f t="shared" si="231"/>
        <v>3.7</v>
      </c>
      <c r="BI37" s="206">
        <f t="shared" si="232"/>
        <v>4.2</v>
      </c>
      <c r="BJ37" s="443">
        <v>5</v>
      </c>
      <c r="BK37" s="448" t="s">
        <v>271</v>
      </c>
      <c r="BL37" s="206">
        <v>6.3</v>
      </c>
      <c r="BM37" s="431">
        <v>7</v>
      </c>
      <c r="BN37" s="431"/>
      <c r="BO37" s="203">
        <f t="shared" si="264"/>
        <v>7</v>
      </c>
      <c r="BP37" s="206">
        <f t="shared" si="233"/>
        <v>6.7</v>
      </c>
      <c r="BQ37" s="206" t="str">
        <f t="shared" si="234"/>
        <v>-</v>
      </c>
      <c r="BR37" s="443">
        <f>MAX(BP37:BQ37)</f>
        <v>6.7</v>
      </c>
      <c r="BS37" s="444">
        <f>IF(BP37&gt;=5,BP37,IF(BQ37&gt;=5,BP37&amp;"/"&amp;BQ37,BP37&amp;"/"&amp;BQ37))</f>
        <v>6.7</v>
      </c>
      <c r="BT37" s="206"/>
      <c r="BU37" s="206"/>
      <c r="BV37" s="443"/>
      <c r="BW37" s="444"/>
      <c r="BX37" s="206">
        <v>6</v>
      </c>
      <c r="BY37" s="202">
        <v>10</v>
      </c>
      <c r="BZ37" s="202"/>
      <c r="CA37" s="203">
        <f t="shared" si="235"/>
        <v>10</v>
      </c>
      <c r="CB37" s="206">
        <f t="shared" si="236"/>
        <v>8</v>
      </c>
      <c r="CC37" s="206" t="str">
        <f t="shared" si="237"/>
        <v>-</v>
      </c>
      <c r="CD37" s="443">
        <f t="shared" si="238"/>
        <v>8</v>
      </c>
      <c r="CE37" s="444">
        <f t="shared" si="239"/>
        <v>8</v>
      </c>
      <c r="CF37" s="206">
        <v>5</v>
      </c>
      <c r="CG37" s="202">
        <v>5</v>
      </c>
      <c r="CH37" s="202"/>
      <c r="CI37" s="203">
        <f t="shared" si="240"/>
        <v>5</v>
      </c>
      <c r="CJ37" s="206">
        <f t="shared" si="241"/>
        <v>5</v>
      </c>
      <c r="CK37" s="206" t="str">
        <f t="shared" si="242"/>
        <v>-</v>
      </c>
      <c r="CL37" s="443">
        <f t="shared" si="266"/>
        <v>5</v>
      </c>
      <c r="CM37" s="444">
        <f t="shared" si="267"/>
        <v>5</v>
      </c>
      <c r="CN37" s="206">
        <v>3</v>
      </c>
      <c r="CO37" s="202">
        <v>3</v>
      </c>
      <c r="CP37" s="202">
        <v>5</v>
      </c>
      <c r="CQ37" s="203" t="str">
        <f t="shared" si="243"/>
        <v>3/5</v>
      </c>
      <c r="CR37" s="206">
        <f t="shared" si="244"/>
        <v>3</v>
      </c>
      <c r="CS37" s="206">
        <f t="shared" si="245"/>
        <v>4</v>
      </c>
      <c r="CT37" s="443">
        <v>5</v>
      </c>
      <c r="CU37" s="448" t="s">
        <v>423</v>
      </c>
      <c r="CV37" s="206">
        <v>6.2</v>
      </c>
      <c r="CW37" s="202">
        <v>7</v>
      </c>
      <c r="CX37" s="202"/>
      <c r="CY37" s="203">
        <f t="shared" si="268"/>
        <v>7</v>
      </c>
      <c r="CZ37" s="206">
        <f t="shared" si="246"/>
        <v>6.6</v>
      </c>
      <c r="DA37" s="206" t="str">
        <f t="shared" si="247"/>
        <v>-</v>
      </c>
      <c r="DB37" s="443">
        <f>MAX(CZ37:DA37)</f>
        <v>6.6</v>
      </c>
      <c r="DC37" s="444">
        <f>IF(CZ37&gt;=5,CZ37,IF(DA37&gt;=5,CZ37&amp;"/"&amp;DA37,CZ37&amp;"/"&amp;DA37))</f>
        <v>6.6</v>
      </c>
      <c r="DD37" s="206">
        <v>5</v>
      </c>
      <c r="DE37" s="202">
        <v>4</v>
      </c>
      <c r="DF37" s="202">
        <v>7</v>
      </c>
      <c r="DG37" s="203" t="str">
        <f t="shared" si="248"/>
        <v>4/7</v>
      </c>
      <c r="DH37" s="206">
        <f t="shared" si="249"/>
        <v>4.5</v>
      </c>
      <c r="DI37" s="206">
        <f t="shared" si="250"/>
        <v>6</v>
      </c>
      <c r="DJ37" s="443">
        <f>MAX(DH37:DI37)</f>
        <v>6</v>
      </c>
      <c r="DK37" s="444" t="str">
        <f>IF(DH37&gt;=5,DH37,IF(DI37&gt;=5,DH37&amp;"/"&amp;DI37,DH37&amp;"/"&amp;DI37))</f>
        <v>4.5/6</v>
      </c>
      <c r="DL37" s="206">
        <v>6.4</v>
      </c>
      <c r="DM37" s="202">
        <v>8</v>
      </c>
      <c r="DN37" s="202"/>
      <c r="DO37" s="203">
        <f t="shared" si="251"/>
        <v>8</v>
      </c>
      <c r="DP37" s="206">
        <f t="shared" si="252"/>
        <v>7.2</v>
      </c>
      <c r="DQ37" s="206" t="str">
        <f t="shared" si="253"/>
        <v>-</v>
      </c>
      <c r="DR37" s="443">
        <f t="shared" si="254"/>
        <v>7.2</v>
      </c>
      <c r="DS37" s="444">
        <f t="shared" si="255"/>
        <v>7.2</v>
      </c>
      <c r="DT37" s="221">
        <v>5</v>
      </c>
      <c r="DU37" s="222">
        <v>5</v>
      </c>
      <c r="DV37" s="222">
        <v>8</v>
      </c>
      <c r="DW37" s="443">
        <f>ROUND(SUM(DT37:DV37)/3,1)</f>
        <v>6</v>
      </c>
      <c r="DX37" s="202">
        <v>5</v>
      </c>
      <c r="DY37" s="427">
        <f t="shared" si="198"/>
        <v>6</v>
      </c>
      <c r="DZ37" s="305" t="str">
        <f t="shared" si="256"/>
        <v>TBK</v>
      </c>
      <c r="EA37" s="427">
        <f t="shared" si="199"/>
        <v>6.1</v>
      </c>
      <c r="EB37" s="305" t="str">
        <f t="shared" si="257"/>
        <v>TBK</v>
      </c>
      <c r="EC37" s="433">
        <v>5.5</v>
      </c>
      <c r="ED37" s="383">
        <v>1</v>
      </c>
      <c r="EE37" s="383">
        <v>4</v>
      </c>
      <c r="EF37" s="384" t="str">
        <f t="shared" si="151"/>
        <v>1/4</v>
      </c>
      <c r="EG37" s="382">
        <f t="shared" si="152"/>
        <v>3.3</v>
      </c>
      <c r="EH37" s="382">
        <f t="shared" si="153"/>
        <v>4.8</v>
      </c>
      <c r="EI37" s="378">
        <v>5</v>
      </c>
      <c r="EJ37" s="521" t="s">
        <v>530</v>
      </c>
      <c r="EK37" s="433">
        <v>4.5</v>
      </c>
      <c r="EL37" s="383">
        <v>0</v>
      </c>
      <c r="EM37" s="383">
        <v>4</v>
      </c>
      <c r="EN37" s="384" t="str">
        <f t="shared" si="155"/>
        <v>0/4</v>
      </c>
      <c r="EO37" s="382">
        <f t="shared" si="156"/>
        <v>2.3</v>
      </c>
      <c r="EP37" s="382">
        <f t="shared" si="157"/>
        <v>4.3</v>
      </c>
      <c r="EQ37" s="378">
        <v>7.3</v>
      </c>
      <c r="ER37" s="521" t="s">
        <v>496</v>
      </c>
      <c r="ES37" s="433">
        <v>7</v>
      </c>
      <c r="ET37" s="383">
        <v>4</v>
      </c>
      <c r="EU37" s="383"/>
      <c r="EV37" s="384">
        <f t="shared" si="201"/>
        <v>4</v>
      </c>
      <c r="EW37" s="382">
        <f t="shared" si="159"/>
        <v>5.5</v>
      </c>
      <c r="EX37" s="382" t="str">
        <f t="shared" si="160"/>
        <v>-</v>
      </c>
      <c r="EY37" s="378">
        <f>MAX(EW37:EX37)</f>
        <v>5.5</v>
      </c>
      <c r="EZ37" s="389">
        <f t="shared" si="161"/>
        <v>5.5</v>
      </c>
      <c r="FA37" s="433">
        <v>6</v>
      </c>
      <c r="FB37" s="383">
        <v>4</v>
      </c>
      <c r="FC37" s="383"/>
      <c r="FD37" s="384">
        <f t="shared" si="162"/>
        <v>4</v>
      </c>
      <c r="FE37" s="382">
        <f t="shared" si="163"/>
        <v>5</v>
      </c>
      <c r="FF37" s="382" t="str">
        <f t="shared" si="164"/>
        <v>-</v>
      </c>
      <c r="FG37" s="378">
        <f>MAX(FE37:FF37)</f>
        <v>5</v>
      </c>
      <c r="FH37" s="389">
        <f t="shared" si="197"/>
        <v>5</v>
      </c>
      <c r="FI37" s="433">
        <v>6</v>
      </c>
      <c r="FJ37" s="383">
        <v>1</v>
      </c>
      <c r="FK37" s="383">
        <v>3</v>
      </c>
      <c r="FL37" s="384" t="str">
        <f t="shared" si="165"/>
        <v>1/3</v>
      </c>
      <c r="FM37" s="382">
        <f t="shared" si="166"/>
        <v>3.5</v>
      </c>
      <c r="FN37" s="382">
        <f t="shared" si="167"/>
        <v>4.5</v>
      </c>
      <c r="FO37" s="378">
        <v>5</v>
      </c>
      <c r="FP37" s="521" t="s">
        <v>518</v>
      </c>
      <c r="FQ37" s="433">
        <v>5.5</v>
      </c>
      <c r="FR37" s="383">
        <v>0</v>
      </c>
      <c r="FS37" s="383">
        <v>5</v>
      </c>
      <c r="FT37" s="384" t="str">
        <f t="shared" si="200"/>
        <v>0/5</v>
      </c>
      <c r="FU37" s="382">
        <f t="shared" si="170"/>
        <v>2.8</v>
      </c>
      <c r="FV37" s="382">
        <f t="shared" si="171"/>
        <v>5.3</v>
      </c>
      <c r="FW37" s="378">
        <f>MAX(FU37:FV37)</f>
        <v>5.3</v>
      </c>
      <c r="FX37" s="389" t="str">
        <f>IF(FU37&gt;=5,FU37,IF(FV37&gt;=5,FU37&amp;"/"&amp;FV37,FU37&amp;"/"&amp;FV37))</f>
        <v>2.8/5.3</v>
      </c>
      <c r="FY37" s="496">
        <v>5</v>
      </c>
      <c r="FZ37" s="496">
        <v>8</v>
      </c>
      <c r="GA37" s="501">
        <v>6.6</v>
      </c>
      <c r="GB37" s="500">
        <f t="shared" si="173"/>
        <v>5.9</v>
      </c>
      <c r="GC37" s="529" t="str">
        <f t="shared" si="258"/>
        <v>TB</v>
      </c>
      <c r="GD37" s="433">
        <v>5.6</v>
      </c>
      <c r="GE37" s="383">
        <v>2</v>
      </c>
      <c r="GF37" s="383">
        <v>5</v>
      </c>
      <c r="GG37" s="384" t="str">
        <f t="shared" si="202"/>
        <v>2/5</v>
      </c>
      <c r="GH37" s="382">
        <f t="shared" si="175"/>
        <v>3.8</v>
      </c>
      <c r="GI37" s="382">
        <f t="shared" si="176"/>
        <v>5.3</v>
      </c>
      <c r="GJ37" s="378">
        <f>MAX(GH37:GI37)</f>
        <v>5.3</v>
      </c>
      <c r="GK37" s="389" t="str">
        <f t="shared" si="177"/>
        <v>3.8/5.3</v>
      </c>
      <c r="GL37" s="433">
        <v>9</v>
      </c>
      <c r="GM37" s="383">
        <v>3</v>
      </c>
      <c r="GN37" s="383"/>
      <c r="GO37" s="384">
        <f t="shared" si="178"/>
        <v>3</v>
      </c>
      <c r="GP37" s="382">
        <f t="shared" si="179"/>
        <v>6</v>
      </c>
      <c r="GQ37" s="382" t="str">
        <f t="shared" si="180"/>
        <v>-</v>
      </c>
      <c r="GR37" s="378">
        <f>MAX(GP37:GQ37)</f>
        <v>6</v>
      </c>
      <c r="GS37" s="389">
        <f t="shared" si="181"/>
        <v>6</v>
      </c>
      <c r="GT37" s="433">
        <v>5.5</v>
      </c>
      <c r="GU37" s="383">
        <v>6</v>
      </c>
      <c r="GV37" s="383"/>
      <c r="GW37" s="384">
        <f t="shared" si="203"/>
        <v>6</v>
      </c>
      <c r="GX37" s="382">
        <f t="shared" si="183"/>
        <v>5.8</v>
      </c>
      <c r="GY37" s="382" t="str">
        <f t="shared" si="184"/>
        <v>-</v>
      </c>
      <c r="GZ37" s="378">
        <f>MAX(GX37:GY37)</f>
        <v>5.8</v>
      </c>
      <c r="HA37" s="389">
        <f t="shared" si="185"/>
        <v>5.8</v>
      </c>
      <c r="HB37" s="433">
        <v>7</v>
      </c>
      <c r="HC37" s="383">
        <v>0</v>
      </c>
      <c r="HD37" s="383">
        <v>5</v>
      </c>
      <c r="HE37" s="384" t="str">
        <f t="shared" si="204"/>
        <v>0/5</v>
      </c>
      <c r="HF37" s="382">
        <f t="shared" si="187"/>
        <v>3.5</v>
      </c>
      <c r="HG37" s="382">
        <f t="shared" si="188"/>
        <v>6</v>
      </c>
      <c r="HH37" s="378">
        <f>MAX(HF37:HG37)</f>
        <v>6</v>
      </c>
      <c r="HI37" s="389" t="str">
        <f t="shared" si="189"/>
        <v>3.5/6</v>
      </c>
      <c r="HJ37" s="433">
        <v>5</v>
      </c>
      <c r="HK37" s="383">
        <v>4</v>
      </c>
      <c r="HL37" s="383">
        <v>4</v>
      </c>
      <c r="HM37" s="384" t="str">
        <f t="shared" si="205"/>
        <v>4/4</v>
      </c>
      <c r="HN37" s="382">
        <f t="shared" si="191"/>
        <v>4.5</v>
      </c>
      <c r="HO37" s="382">
        <f t="shared" si="192"/>
        <v>4.5</v>
      </c>
      <c r="HP37" s="378">
        <f>MAX(HN37:HO37)</f>
        <v>4.5</v>
      </c>
      <c r="HQ37" s="461" t="str">
        <f t="shared" si="193"/>
        <v>4.5/4.5</v>
      </c>
      <c r="HR37" s="526">
        <v>6</v>
      </c>
      <c r="HS37" s="503">
        <v>6</v>
      </c>
      <c r="HT37" s="503">
        <v>6</v>
      </c>
      <c r="HU37" s="541">
        <v>8</v>
      </c>
      <c r="HV37" s="498">
        <f t="shared" si="194"/>
        <v>6.3</v>
      </c>
      <c r="HW37" s="499" t="str">
        <f t="shared" si="259"/>
        <v>TBK</v>
      </c>
      <c r="HX37" s="500">
        <f t="shared" si="195"/>
        <v>6.1</v>
      </c>
      <c r="HY37" s="497" t="str">
        <f t="shared" si="260"/>
        <v>TBK</v>
      </c>
      <c r="HZ37" s="387">
        <f t="shared" si="261"/>
        <v>6.1</v>
      </c>
      <c r="IA37" s="594" t="str">
        <f t="shared" si="262"/>
        <v>TBK</v>
      </c>
      <c r="IB37" s="496"/>
      <c r="IC37" s="496"/>
      <c r="ID37" s="496"/>
      <c r="IE37" s="501">
        <f>ROUND(SUM(IB37:ID37)/3,1)</f>
        <v>0</v>
      </c>
      <c r="IF37" s="387">
        <f t="shared" si="196"/>
        <v>3.1</v>
      </c>
      <c r="IG37" s="601" t="str">
        <f t="shared" si="263"/>
        <v>Kém</v>
      </c>
      <c r="IH37" s="653"/>
    </row>
    <row r="38" spans="1:242" s="17" customFormat="1" ht="22.5" customHeight="1" hidden="1">
      <c r="A38" s="15">
        <f t="shared" si="136"/>
        <v>11</v>
      </c>
      <c r="B38" s="156" t="s">
        <v>75</v>
      </c>
      <c r="C38" s="157" t="s">
        <v>152</v>
      </c>
      <c r="D38" s="158" t="s">
        <v>153</v>
      </c>
      <c r="E38" s="206">
        <v>7.2</v>
      </c>
      <c r="F38" s="202">
        <v>5</v>
      </c>
      <c r="G38" s="202"/>
      <c r="H38" s="203">
        <f aca="true" t="shared" si="269" ref="H38:H56">IF(ISBLANK(G38),F38,F38&amp;"/"&amp;G38)</f>
        <v>5</v>
      </c>
      <c r="I38" s="206">
        <f t="shared" si="206"/>
        <v>6.1</v>
      </c>
      <c r="J38" s="206" t="str">
        <f t="shared" si="207"/>
        <v>-</v>
      </c>
      <c r="K38" s="442">
        <f aca="true" t="shared" si="270" ref="K38:K44">MAX(I38:J38)</f>
        <v>6.1</v>
      </c>
      <c r="L38" s="206">
        <f aca="true" t="shared" si="271" ref="L38:L44">IF(I38&gt;=5,I38,IF(J38&gt;=5,I38&amp;"/"&amp;J38,I38&amp;"/"&amp;J38))</f>
        <v>6.1</v>
      </c>
      <c r="M38" s="206">
        <v>6</v>
      </c>
      <c r="N38" s="202">
        <v>4</v>
      </c>
      <c r="O38" s="202"/>
      <c r="P38" s="203">
        <f t="shared" si="208"/>
        <v>4</v>
      </c>
      <c r="Q38" s="206">
        <f t="shared" si="209"/>
        <v>5</v>
      </c>
      <c r="R38" s="206" t="str">
        <f t="shared" si="210"/>
        <v>-</v>
      </c>
      <c r="S38" s="442">
        <f t="shared" si="211"/>
        <v>5</v>
      </c>
      <c r="T38" s="206">
        <f t="shared" si="212"/>
        <v>5</v>
      </c>
      <c r="U38" s="206">
        <v>6</v>
      </c>
      <c r="V38" s="202">
        <v>2</v>
      </c>
      <c r="W38" s="202">
        <v>3</v>
      </c>
      <c r="X38" s="203" t="str">
        <f t="shared" si="213"/>
        <v>2/3</v>
      </c>
      <c r="Y38" s="206">
        <f t="shared" si="214"/>
        <v>4</v>
      </c>
      <c r="Z38" s="206">
        <f t="shared" si="215"/>
        <v>4.5</v>
      </c>
      <c r="AA38" s="442">
        <f>MAX(Y38:Z38)</f>
        <v>4.5</v>
      </c>
      <c r="AB38" s="230" t="str">
        <f>IF(Y38&gt;=5,Y38,IF(Z38&gt;=5,Y38&amp;"/"&amp;Z38,Y38&amp;"/"&amp;Z38))</f>
        <v>4/4.5</v>
      </c>
      <c r="AC38" s="206">
        <v>8.3</v>
      </c>
      <c r="AD38" s="202">
        <v>7</v>
      </c>
      <c r="AE38" s="202"/>
      <c r="AF38" s="203">
        <f t="shared" si="216"/>
        <v>7</v>
      </c>
      <c r="AG38" s="206">
        <f t="shared" si="217"/>
        <v>7.7</v>
      </c>
      <c r="AH38" s="206" t="str">
        <f t="shared" si="218"/>
        <v>-</v>
      </c>
      <c r="AI38" s="442">
        <f t="shared" si="219"/>
        <v>7.7</v>
      </c>
      <c r="AJ38" s="206">
        <f t="shared" si="220"/>
        <v>7.7</v>
      </c>
      <c r="AK38" s="206">
        <v>7</v>
      </c>
      <c r="AL38" s="202">
        <v>7</v>
      </c>
      <c r="AM38" s="202"/>
      <c r="AN38" s="203">
        <f t="shared" si="221"/>
        <v>7</v>
      </c>
      <c r="AO38" s="206">
        <f t="shared" si="222"/>
        <v>7</v>
      </c>
      <c r="AP38" s="206" t="str">
        <f t="shared" si="223"/>
        <v>-</v>
      </c>
      <c r="AQ38" s="442">
        <f t="shared" si="224"/>
        <v>7</v>
      </c>
      <c r="AR38" s="206">
        <f t="shared" si="225"/>
        <v>7</v>
      </c>
      <c r="AS38" s="206">
        <v>5</v>
      </c>
      <c r="AT38" s="202">
        <v>2</v>
      </c>
      <c r="AU38" s="202">
        <v>1</v>
      </c>
      <c r="AV38" s="203" t="str">
        <f t="shared" si="226"/>
        <v>2/1</v>
      </c>
      <c r="AW38" s="206">
        <f t="shared" si="227"/>
        <v>3.5</v>
      </c>
      <c r="AX38" s="206">
        <f t="shared" si="228"/>
        <v>3</v>
      </c>
      <c r="AY38" s="442">
        <v>6.7</v>
      </c>
      <c r="AZ38" s="443" t="s">
        <v>266</v>
      </c>
      <c r="BA38" s="452">
        <v>1</v>
      </c>
      <c r="BB38" s="427">
        <f t="shared" si="229"/>
        <v>6</v>
      </c>
      <c r="BC38" s="235" t="str">
        <f t="shared" si="230"/>
        <v>TBK</v>
      </c>
      <c r="BD38" s="206">
        <v>7.3</v>
      </c>
      <c r="BE38" s="202">
        <v>4</v>
      </c>
      <c r="BF38" s="202"/>
      <c r="BG38" s="203">
        <f t="shared" si="265"/>
        <v>4</v>
      </c>
      <c r="BH38" s="206">
        <f t="shared" si="231"/>
        <v>5.7</v>
      </c>
      <c r="BI38" s="206" t="str">
        <f t="shared" si="232"/>
        <v>-</v>
      </c>
      <c r="BJ38" s="443">
        <f>MAX(BH38:BI38)</f>
        <v>5.7</v>
      </c>
      <c r="BK38" s="444">
        <f>IF(BH38&gt;=5,BH38,IF(BI38&gt;=5,BH38&amp;"/"&amp;BI38,BH38&amp;"/"&amp;BI38))</f>
        <v>5.7</v>
      </c>
      <c r="BL38" s="206">
        <v>5.7</v>
      </c>
      <c r="BM38" s="431">
        <v>3</v>
      </c>
      <c r="BN38" s="431">
        <v>0</v>
      </c>
      <c r="BO38" s="203" t="str">
        <f t="shared" si="264"/>
        <v>3/0</v>
      </c>
      <c r="BP38" s="206">
        <f t="shared" si="233"/>
        <v>4.4</v>
      </c>
      <c r="BQ38" s="206">
        <f t="shared" si="234"/>
        <v>2.9</v>
      </c>
      <c r="BR38" s="443">
        <v>6.3</v>
      </c>
      <c r="BS38" s="448" t="s">
        <v>435</v>
      </c>
      <c r="BT38" s="206"/>
      <c r="BU38" s="206"/>
      <c r="BV38" s="443"/>
      <c r="BW38" s="444"/>
      <c r="BX38" s="206">
        <v>7</v>
      </c>
      <c r="BY38" s="202">
        <v>5</v>
      </c>
      <c r="BZ38" s="202"/>
      <c r="CA38" s="203">
        <f t="shared" si="235"/>
        <v>5</v>
      </c>
      <c r="CB38" s="206">
        <f t="shared" si="236"/>
        <v>6</v>
      </c>
      <c r="CC38" s="206" t="str">
        <f t="shared" si="237"/>
        <v>-</v>
      </c>
      <c r="CD38" s="443">
        <f t="shared" si="238"/>
        <v>6</v>
      </c>
      <c r="CE38" s="444">
        <f t="shared" si="239"/>
        <v>6</v>
      </c>
      <c r="CF38" s="206">
        <v>5.5</v>
      </c>
      <c r="CG38" s="202">
        <v>6</v>
      </c>
      <c r="CH38" s="202"/>
      <c r="CI38" s="203">
        <f t="shared" si="240"/>
        <v>6</v>
      </c>
      <c r="CJ38" s="206">
        <f t="shared" si="241"/>
        <v>5.8</v>
      </c>
      <c r="CK38" s="206" t="str">
        <f t="shared" si="242"/>
        <v>-</v>
      </c>
      <c r="CL38" s="443">
        <f t="shared" si="266"/>
        <v>5.8</v>
      </c>
      <c r="CM38" s="444">
        <f t="shared" si="267"/>
        <v>5.8</v>
      </c>
      <c r="CN38" s="206">
        <v>5</v>
      </c>
      <c r="CO38" s="202">
        <v>5</v>
      </c>
      <c r="CP38" s="202"/>
      <c r="CQ38" s="203">
        <f t="shared" si="243"/>
        <v>5</v>
      </c>
      <c r="CR38" s="206">
        <f t="shared" si="244"/>
        <v>5</v>
      </c>
      <c r="CS38" s="206" t="str">
        <f t="shared" si="245"/>
        <v>-</v>
      </c>
      <c r="CT38" s="443">
        <f aca="true" t="shared" si="272" ref="CT38:CT45">MAX(CR38:CS38)</f>
        <v>5</v>
      </c>
      <c r="CU38" s="444">
        <f aca="true" t="shared" si="273" ref="CU38:CU45">IF(CR38&gt;=5,CR38,IF(CS38&gt;=5,CR38&amp;"/"&amp;CS38,CR38&amp;"/"&amp;CS38))</f>
        <v>5</v>
      </c>
      <c r="CV38" s="206">
        <v>5.5</v>
      </c>
      <c r="CW38" s="202">
        <v>5</v>
      </c>
      <c r="CX38" s="202"/>
      <c r="CY38" s="203">
        <f t="shared" si="268"/>
        <v>5</v>
      </c>
      <c r="CZ38" s="206">
        <f t="shared" si="246"/>
        <v>5.3</v>
      </c>
      <c r="DA38" s="206" t="str">
        <f t="shared" si="247"/>
        <v>-</v>
      </c>
      <c r="DB38" s="443">
        <f>MAX(CZ38:DA38)</f>
        <v>5.3</v>
      </c>
      <c r="DC38" s="444">
        <f>IF(CZ38&gt;=5,CZ38,IF(DA38&gt;=5,CZ38&amp;"/"&amp;DA38,CZ38&amp;"/"&amp;DA38))</f>
        <v>5.3</v>
      </c>
      <c r="DD38" s="206">
        <v>4</v>
      </c>
      <c r="DE38" s="202">
        <v>3</v>
      </c>
      <c r="DF38" s="202">
        <v>2</v>
      </c>
      <c r="DG38" s="203" t="str">
        <f t="shared" si="248"/>
        <v>3/2</v>
      </c>
      <c r="DH38" s="206">
        <f t="shared" si="249"/>
        <v>3.5</v>
      </c>
      <c r="DI38" s="206">
        <f t="shared" si="250"/>
        <v>3</v>
      </c>
      <c r="DJ38" s="443">
        <v>6.5</v>
      </c>
      <c r="DK38" s="448" t="s">
        <v>276</v>
      </c>
      <c r="DL38" s="206">
        <v>6.8</v>
      </c>
      <c r="DM38" s="202">
        <v>7</v>
      </c>
      <c r="DN38" s="202"/>
      <c r="DO38" s="203">
        <f t="shared" si="251"/>
        <v>7</v>
      </c>
      <c r="DP38" s="206">
        <f t="shared" si="252"/>
        <v>6.9</v>
      </c>
      <c r="DQ38" s="206" t="str">
        <f t="shared" si="253"/>
        <v>-</v>
      </c>
      <c r="DR38" s="443">
        <f t="shared" si="254"/>
        <v>6.9</v>
      </c>
      <c r="DS38" s="444">
        <f t="shared" si="255"/>
        <v>6.9</v>
      </c>
      <c r="DT38" s="221">
        <v>6</v>
      </c>
      <c r="DU38" s="222">
        <v>5</v>
      </c>
      <c r="DV38" s="222">
        <v>7</v>
      </c>
      <c r="DW38" s="443">
        <f>ROUND(SUM(DT38:DV38)/3,1)</f>
        <v>6</v>
      </c>
      <c r="DX38" s="202">
        <v>6</v>
      </c>
      <c r="DY38" s="427">
        <f t="shared" si="198"/>
        <v>5.8</v>
      </c>
      <c r="DZ38" s="305" t="str">
        <f t="shared" si="256"/>
        <v>TB</v>
      </c>
      <c r="EA38" s="427">
        <f t="shared" si="199"/>
        <v>5.9</v>
      </c>
      <c r="EB38" s="305" t="str">
        <f t="shared" si="257"/>
        <v>TB</v>
      </c>
      <c r="EC38" s="433">
        <v>6</v>
      </c>
      <c r="ED38" s="383">
        <v>1</v>
      </c>
      <c r="EE38" s="383">
        <v>7</v>
      </c>
      <c r="EF38" s="384" t="str">
        <f t="shared" si="151"/>
        <v>1/7</v>
      </c>
      <c r="EG38" s="382">
        <f t="shared" si="152"/>
        <v>3.5</v>
      </c>
      <c r="EH38" s="382">
        <f t="shared" si="153"/>
        <v>6.5</v>
      </c>
      <c r="EI38" s="378">
        <f>MAX(EG38:EH38)</f>
        <v>6.5</v>
      </c>
      <c r="EJ38" s="389" t="str">
        <f>IF(EG38&gt;=5,EG38,IF(EH38&gt;=5,EG38&amp;"/"&amp;EH38,EG38&amp;"/"&amp;EH38))</f>
        <v>3.5/6.5</v>
      </c>
      <c r="EK38" s="433">
        <v>3.25</v>
      </c>
      <c r="EL38" s="383">
        <v>1</v>
      </c>
      <c r="EM38" s="383">
        <v>2</v>
      </c>
      <c r="EN38" s="384" t="str">
        <f t="shared" si="155"/>
        <v>1/2</v>
      </c>
      <c r="EO38" s="382">
        <f t="shared" si="156"/>
        <v>2.1</v>
      </c>
      <c r="EP38" s="382">
        <f t="shared" si="157"/>
        <v>2.6</v>
      </c>
      <c r="EQ38" s="378">
        <f>MAX(EO38:EP38)</f>
        <v>2.6</v>
      </c>
      <c r="ER38" s="461" t="str">
        <f>IF(EO38&gt;=5,EO38,IF(EP38&gt;=5,EO38&amp;"/"&amp;EP38,EO38&amp;"/"&amp;EP38))</f>
        <v>2.1/2.6</v>
      </c>
      <c r="ES38" s="433">
        <v>7.5</v>
      </c>
      <c r="ET38" s="383">
        <v>4</v>
      </c>
      <c r="EU38" s="383"/>
      <c r="EV38" s="384">
        <f t="shared" si="201"/>
        <v>4</v>
      </c>
      <c r="EW38" s="382">
        <f t="shared" si="159"/>
        <v>5.8</v>
      </c>
      <c r="EX38" s="382" t="str">
        <f t="shared" si="160"/>
        <v>-</v>
      </c>
      <c r="EY38" s="378">
        <f>MAX(EW38:EX38)</f>
        <v>5.8</v>
      </c>
      <c r="EZ38" s="389">
        <f t="shared" si="161"/>
        <v>5.8</v>
      </c>
      <c r="FA38" s="433">
        <v>6.5</v>
      </c>
      <c r="FB38" s="383">
        <v>6</v>
      </c>
      <c r="FC38" s="383"/>
      <c r="FD38" s="384">
        <f t="shared" si="162"/>
        <v>6</v>
      </c>
      <c r="FE38" s="382">
        <f t="shared" si="163"/>
        <v>6.3</v>
      </c>
      <c r="FF38" s="382" t="str">
        <f t="shared" si="164"/>
        <v>-</v>
      </c>
      <c r="FG38" s="378">
        <f>MAX(FE38:FF38)</f>
        <v>6.3</v>
      </c>
      <c r="FH38" s="389">
        <f t="shared" si="197"/>
        <v>6.3</v>
      </c>
      <c r="FI38" s="433">
        <v>6.33</v>
      </c>
      <c r="FJ38" s="383">
        <v>1</v>
      </c>
      <c r="FK38" s="383">
        <v>0</v>
      </c>
      <c r="FL38" s="384" t="str">
        <f t="shared" si="165"/>
        <v>1/0</v>
      </c>
      <c r="FM38" s="382">
        <f t="shared" si="166"/>
        <v>3.7</v>
      </c>
      <c r="FN38" s="382">
        <f t="shared" si="167"/>
        <v>3.2</v>
      </c>
      <c r="FO38" s="378">
        <f>MAX(FM38:FN38)</f>
        <v>3.7</v>
      </c>
      <c r="FP38" s="461" t="str">
        <f>IF(FM38&gt;=5,FM38,IF(FN38&gt;=5,FM38&amp;"/"&amp;FN38,FM38&amp;"/"&amp;FN38))</f>
        <v>3.7/3.2</v>
      </c>
      <c r="FQ38" s="457">
        <v>5</v>
      </c>
      <c r="FR38" s="395"/>
      <c r="FS38" s="395"/>
      <c r="FT38" s="395" t="s">
        <v>239</v>
      </c>
      <c r="FU38" s="502">
        <f t="shared" si="170"/>
        <v>2.5</v>
      </c>
      <c r="FV38" s="502" t="str">
        <f t="shared" si="171"/>
        <v>-</v>
      </c>
      <c r="FW38" s="397">
        <f>MAX(FU38:FV38)</f>
        <v>2.5</v>
      </c>
      <c r="FX38" s="461" t="str">
        <f>IF(FU38&gt;=5,FU38,IF(FV38&gt;=5,FU38&amp;"/"&amp;FV38,FU38&amp;"/"&amp;FV38))</f>
        <v>2.5/-</v>
      </c>
      <c r="FY38" s="496">
        <v>7</v>
      </c>
      <c r="FZ38" s="496">
        <v>9</v>
      </c>
      <c r="GA38" s="501">
        <v>6.6</v>
      </c>
      <c r="GB38" s="500">
        <f t="shared" si="173"/>
        <v>5</v>
      </c>
      <c r="GC38" s="529" t="str">
        <f t="shared" si="258"/>
        <v>TB</v>
      </c>
      <c r="GD38" s="433">
        <v>7</v>
      </c>
      <c r="GE38" s="383">
        <v>1</v>
      </c>
      <c r="GF38" s="383">
        <v>0</v>
      </c>
      <c r="GG38" s="384" t="str">
        <f t="shared" si="202"/>
        <v>1/0</v>
      </c>
      <c r="GH38" s="382">
        <f t="shared" si="175"/>
        <v>4</v>
      </c>
      <c r="GI38" s="382">
        <f t="shared" si="176"/>
        <v>3.5</v>
      </c>
      <c r="GJ38" s="378">
        <f>MAX(GH38:GI38)</f>
        <v>4</v>
      </c>
      <c r="GK38" s="461" t="str">
        <f t="shared" si="177"/>
        <v>4/3.5</v>
      </c>
      <c r="GL38" s="433">
        <v>6</v>
      </c>
      <c r="GM38" s="383">
        <v>2</v>
      </c>
      <c r="GN38" s="383">
        <v>3</v>
      </c>
      <c r="GO38" s="384" t="str">
        <f t="shared" si="178"/>
        <v>2/3</v>
      </c>
      <c r="GP38" s="382">
        <f t="shared" si="179"/>
        <v>4</v>
      </c>
      <c r="GQ38" s="382">
        <f t="shared" si="180"/>
        <v>4.5</v>
      </c>
      <c r="GR38" s="378">
        <f>MAX(GP38:GQ38)</f>
        <v>4.5</v>
      </c>
      <c r="GS38" s="461" t="str">
        <f t="shared" si="181"/>
        <v>4/4.5</v>
      </c>
      <c r="GT38" s="433">
        <v>6</v>
      </c>
      <c r="GU38" s="383">
        <v>6</v>
      </c>
      <c r="GV38" s="383"/>
      <c r="GW38" s="384">
        <f t="shared" si="203"/>
        <v>6</v>
      </c>
      <c r="GX38" s="382">
        <f t="shared" si="183"/>
        <v>6</v>
      </c>
      <c r="GY38" s="382" t="str">
        <f t="shared" si="184"/>
        <v>-</v>
      </c>
      <c r="GZ38" s="378">
        <f>MAX(GX38:GY38)</f>
        <v>6</v>
      </c>
      <c r="HA38" s="389">
        <f t="shared" si="185"/>
        <v>6</v>
      </c>
      <c r="HB38" s="433">
        <v>8</v>
      </c>
      <c r="HC38" s="383">
        <v>7</v>
      </c>
      <c r="HD38" s="383"/>
      <c r="HE38" s="384">
        <f t="shared" si="204"/>
        <v>7</v>
      </c>
      <c r="HF38" s="382">
        <f t="shared" si="187"/>
        <v>7.5</v>
      </c>
      <c r="HG38" s="382" t="str">
        <f t="shared" si="188"/>
        <v>-</v>
      </c>
      <c r="HH38" s="378">
        <f>MAX(HF38:HG38)</f>
        <v>7.5</v>
      </c>
      <c r="HI38" s="389">
        <f t="shared" si="189"/>
        <v>7.5</v>
      </c>
      <c r="HJ38" s="433">
        <v>5</v>
      </c>
      <c r="HK38" s="383">
        <v>6</v>
      </c>
      <c r="HL38" s="383"/>
      <c r="HM38" s="384">
        <f t="shared" si="205"/>
        <v>6</v>
      </c>
      <c r="HN38" s="382">
        <f t="shared" si="191"/>
        <v>5.5</v>
      </c>
      <c r="HO38" s="382" t="str">
        <f t="shared" si="192"/>
        <v>-</v>
      </c>
      <c r="HP38" s="378">
        <f>MAX(HN38:HO38)</f>
        <v>5.5</v>
      </c>
      <c r="HQ38" s="389">
        <f t="shared" si="193"/>
        <v>5.5</v>
      </c>
      <c r="HR38" s="550">
        <v>0</v>
      </c>
      <c r="HS38" s="503">
        <v>7</v>
      </c>
      <c r="HT38" s="546">
        <v>0</v>
      </c>
      <c r="HU38" s="562">
        <v>0</v>
      </c>
      <c r="HV38" s="498">
        <f t="shared" si="194"/>
        <v>3.5</v>
      </c>
      <c r="HW38" s="499" t="str">
        <f t="shared" si="259"/>
        <v>Kém</v>
      </c>
      <c r="HX38" s="500">
        <f t="shared" si="195"/>
        <v>4.3</v>
      </c>
      <c r="HY38" s="497" t="str">
        <f t="shared" si="260"/>
        <v>Yếu</v>
      </c>
      <c r="HZ38" s="387">
        <f t="shared" si="261"/>
        <v>5.1</v>
      </c>
      <c r="IA38" s="594" t="str">
        <f t="shared" si="262"/>
        <v>TB</v>
      </c>
      <c r="IB38" s="496"/>
      <c r="IC38" s="496"/>
      <c r="ID38" s="496"/>
      <c r="IE38" s="501">
        <f>ROUND(SUM(IB38:ID38)/3,1)</f>
        <v>0</v>
      </c>
      <c r="IF38" s="387">
        <f t="shared" si="196"/>
        <v>2.6</v>
      </c>
      <c r="IG38" s="601" t="str">
        <f t="shared" si="263"/>
        <v>Kém</v>
      </c>
      <c r="IH38" s="653"/>
    </row>
    <row r="39" spans="1:242" s="17" customFormat="1" ht="22.5" customHeight="1" hidden="1">
      <c r="A39" s="15">
        <f t="shared" si="136"/>
        <v>12</v>
      </c>
      <c r="B39" s="156" t="s">
        <v>76</v>
      </c>
      <c r="C39" s="157" t="s">
        <v>154</v>
      </c>
      <c r="D39" s="158" t="s">
        <v>155</v>
      </c>
      <c r="E39" s="206">
        <v>7.4</v>
      </c>
      <c r="F39" s="202">
        <v>3</v>
      </c>
      <c r="G39" s="202"/>
      <c r="H39" s="203">
        <f t="shared" si="269"/>
        <v>3</v>
      </c>
      <c r="I39" s="206">
        <f t="shared" si="206"/>
        <v>5.2</v>
      </c>
      <c r="J39" s="206" t="str">
        <f t="shared" si="207"/>
        <v>-</v>
      </c>
      <c r="K39" s="442">
        <f t="shared" si="270"/>
        <v>5.2</v>
      </c>
      <c r="L39" s="206">
        <f t="shared" si="271"/>
        <v>5.2</v>
      </c>
      <c r="M39" s="206">
        <v>5.5</v>
      </c>
      <c r="N39" s="202">
        <v>5</v>
      </c>
      <c r="O39" s="202"/>
      <c r="P39" s="203">
        <f t="shared" si="208"/>
        <v>5</v>
      </c>
      <c r="Q39" s="206">
        <f t="shared" si="209"/>
        <v>5.3</v>
      </c>
      <c r="R39" s="206" t="str">
        <f t="shared" si="210"/>
        <v>-</v>
      </c>
      <c r="S39" s="442">
        <f t="shared" si="211"/>
        <v>5.3</v>
      </c>
      <c r="T39" s="206">
        <f t="shared" si="212"/>
        <v>5.3</v>
      </c>
      <c r="U39" s="206">
        <v>5.7</v>
      </c>
      <c r="V39" s="202">
        <v>5</v>
      </c>
      <c r="W39" s="202"/>
      <c r="X39" s="203">
        <f t="shared" si="213"/>
        <v>5</v>
      </c>
      <c r="Y39" s="206">
        <f t="shared" si="214"/>
        <v>5.4</v>
      </c>
      <c r="Z39" s="206" t="str">
        <f t="shared" si="215"/>
        <v>-</v>
      </c>
      <c r="AA39" s="442">
        <f>MAX(Y39:Z39)</f>
        <v>5.4</v>
      </c>
      <c r="AB39" s="206">
        <f>IF(Y39&gt;=5,Y39,IF(Z39&gt;=5,Y39&amp;"/"&amp;Z39,Y39&amp;"/"&amp;Z39))</f>
        <v>5.4</v>
      </c>
      <c r="AC39" s="206">
        <v>6</v>
      </c>
      <c r="AD39" s="202">
        <v>6</v>
      </c>
      <c r="AE39" s="202"/>
      <c r="AF39" s="203">
        <f t="shared" si="216"/>
        <v>6</v>
      </c>
      <c r="AG39" s="206">
        <f t="shared" si="217"/>
        <v>6</v>
      </c>
      <c r="AH39" s="206" t="str">
        <f t="shared" si="218"/>
        <v>-</v>
      </c>
      <c r="AI39" s="442">
        <f t="shared" si="219"/>
        <v>6</v>
      </c>
      <c r="AJ39" s="206">
        <f t="shared" si="220"/>
        <v>6</v>
      </c>
      <c r="AK39" s="206">
        <v>4.5</v>
      </c>
      <c r="AL39" s="202">
        <v>3</v>
      </c>
      <c r="AM39" s="202">
        <v>7</v>
      </c>
      <c r="AN39" s="203" t="str">
        <f t="shared" si="221"/>
        <v>3/7</v>
      </c>
      <c r="AO39" s="206">
        <f t="shared" si="222"/>
        <v>3.8</v>
      </c>
      <c r="AP39" s="206">
        <f t="shared" si="223"/>
        <v>5.8</v>
      </c>
      <c r="AQ39" s="442">
        <f t="shared" si="224"/>
        <v>5.8</v>
      </c>
      <c r="AR39" s="206" t="str">
        <f t="shared" si="225"/>
        <v>3.8/5.8</v>
      </c>
      <c r="AS39" s="206">
        <v>1.7</v>
      </c>
      <c r="AT39" s="202">
        <v>0</v>
      </c>
      <c r="AU39" s="202">
        <v>1</v>
      </c>
      <c r="AV39" s="203" t="str">
        <f t="shared" si="226"/>
        <v>0/1</v>
      </c>
      <c r="AW39" s="206">
        <f t="shared" si="227"/>
        <v>0.9</v>
      </c>
      <c r="AX39" s="206">
        <f t="shared" si="228"/>
        <v>1.4</v>
      </c>
      <c r="AY39" s="442">
        <v>6.6</v>
      </c>
      <c r="AZ39" s="443" t="s">
        <v>284</v>
      </c>
      <c r="BA39" s="431">
        <v>5</v>
      </c>
      <c r="BB39" s="427">
        <f t="shared" si="229"/>
        <v>5.8</v>
      </c>
      <c r="BC39" s="235" t="str">
        <f t="shared" si="230"/>
        <v>TB</v>
      </c>
      <c r="BD39" s="206">
        <v>5</v>
      </c>
      <c r="BE39" s="202">
        <v>4</v>
      </c>
      <c r="BF39" s="202">
        <v>6</v>
      </c>
      <c r="BG39" s="203" t="str">
        <f t="shared" si="265"/>
        <v>4/6</v>
      </c>
      <c r="BH39" s="206">
        <f t="shared" si="231"/>
        <v>4.5</v>
      </c>
      <c r="BI39" s="206">
        <f t="shared" si="232"/>
        <v>5.5</v>
      </c>
      <c r="BJ39" s="443">
        <f>MAX(BH39:BI39)</f>
        <v>5.5</v>
      </c>
      <c r="BK39" s="444" t="str">
        <f>IF(BH39&gt;=5,BH39,IF(BI39&gt;=5,BH39&amp;"/"&amp;BI39,BH39&amp;"/"&amp;BI39))</f>
        <v>4.5/5.5</v>
      </c>
      <c r="BL39" s="206">
        <v>7</v>
      </c>
      <c r="BM39" s="431">
        <v>5</v>
      </c>
      <c r="BN39" s="431"/>
      <c r="BO39" s="203">
        <f t="shared" si="264"/>
        <v>5</v>
      </c>
      <c r="BP39" s="206">
        <f t="shared" si="233"/>
        <v>6</v>
      </c>
      <c r="BQ39" s="206" t="str">
        <f t="shared" si="234"/>
        <v>-</v>
      </c>
      <c r="BR39" s="443">
        <f aca="true" t="shared" si="274" ref="BR39:BR44">MAX(BP39:BQ39)</f>
        <v>6</v>
      </c>
      <c r="BS39" s="444">
        <f aca="true" t="shared" si="275" ref="BS39:BS44">IF(BP39&gt;=5,BP39,IF(BQ39&gt;=5,BP39&amp;"/"&amp;BQ39,BP39&amp;"/"&amp;BQ39))</f>
        <v>6</v>
      </c>
      <c r="BT39" s="206"/>
      <c r="BU39" s="206"/>
      <c r="BV39" s="443"/>
      <c r="BW39" s="444"/>
      <c r="BX39" s="206">
        <v>5.5</v>
      </c>
      <c r="BY39" s="202">
        <v>5</v>
      </c>
      <c r="BZ39" s="202"/>
      <c r="CA39" s="203">
        <f t="shared" si="235"/>
        <v>5</v>
      </c>
      <c r="CB39" s="206">
        <f t="shared" si="236"/>
        <v>5.3</v>
      </c>
      <c r="CC39" s="206" t="str">
        <f t="shared" si="237"/>
        <v>-</v>
      </c>
      <c r="CD39" s="443">
        <f t="shared" si="238"/>
        <v>5.3</v>
      </c>
      <c r="CE39" s="444">
        <f t="shared" si="239"/>
        <v>5.3</v>
      </c>
      <c r="CF39" s="206">
        <v>8.5</v>
      </c>
      <c r="CG39" s="202">
        <v>3</v>
      </c>
      <c r="CH39" s="202"/>
      <c r="CI39" s="203">
        <f t="shared" si="240"/>
        <v>3</v>
      </c>
      <c r="CJ39" s="206">
        <f t="shared" si="241"/>
        <v>5.8</v>
      </c>
      <c r="CK39" s="206" t="str">
        <f t="shared" si="242"/>
        <v>-</v>
      </c>
      <c r="CL39" s="443">
        <f t="shared" si="266"/>
        <v>5.8</v>
      </c>
      <c r="CM39" s="444">
        <f t="shared" si="267"/>
        <v>5.8</v>
      </c>
      <c r="CN39" s="206">
        <v>6</v>
      </c>
      <c r="CO39" s="202">
        <v>4</v>
      </c>
      <c r="CP39" s="202"/>
      <c r="CQ39" s="203">
        <f t="shared" si="243"/>
        <v>4</v>
      </c>
      <c r="CR39" s="206">
        <f t="shared" si="244"/>
        <v>5</v>
      </c>
      <c r="CS39" s="206" t="str">
        <f t="shared" si="245"/>
        <v>-</v>
      </c>
      <c r="CT39" s="443">
        <f t="shared" si="272"/>
        <v>5</v>
      </c>
      <c r="CU39" s="444">
        <f t="shared" si="273"/>
        <v>5</v>
      </c>
      <c r="CV39" s="206">
        <v>5.1</v>
      </c>
      <c r="CW39" s="202">
        <v>2</v>
      </c>
      <c r="CX39" s="202">
        <v>5</v>
      </c>
      <c r="CY39" s="203" t="str">
        <f t="shared" si="268"/>
        <v>2/5</v>
      </c>
      <c r="CZ39" s="206">
        <f t="shared" si="246"/>
        <v>3.6</v>
      </c>
      <c r="DA39" s="206">
        <f t="shared" si="247"/>
        <v>5.1</v>
      </c>
      <c r="DB39" s="443">
        <f>MAX(CZ39:DA39)</f>
        <v>5.1</v>
      </c>
      <c r="DC39" s="444" t="str">
        <f>IF(CZ39&gt;=5,CZ39,IF(DA39&gt;=5,CZ39&amp;"/"&amp;DA39,CZ39&amp;"/"&amp;DA39))</f>
        <v>3.6/5.1</v>
      </c>
      <c r="DD39" s="206">
        <v>9</v>
      </c>
      <c r="DE39" s="202">
        <v>4</v>
      </c>
      <c r="DF39" s="202"/>
      <c r="DG39" s="203">
        <f t="shared" si="248"/>
        <v>4</v>
      </c>
      <c r="DH39" s="206">
        <f t="shared" si="249"/>
        <v>6.5</v>
      </c>
      <c r="DI39" s="206" t="str">
        <f t="shared" si="250"/>
        <v>-</v>
      </c>
      <c r="DJ39" s="443">
        <f>MAX(DH39:DI39)</f>
        <v>6.5</v>
      </c>
      <c r="DK39" s="444">
        <f>IF(DH39&gt;=5,DH39,IF(DI39&gt;=5,DH39&amp;"/"&amp;DI39,DH39&amp;"/"&amp;DI39))</f>
        <v>6.5</v>
      </c>
      <c r="DL39" s="206">
        <v>6.2</v>
      </c>
      <c r="DM39" s="202">
        <v>6</v>
      </c>
      <c r="DN39" s="202"/>
      <c r="DO39" s="203">
        <f t="shared" si="251"/>
        <v>6</v>
      </c>
      <c r="DP39" s="206">
        <f t="shared" si="252"/>
        <v>6.1</v>
      </c>
      <c r="DQ39" s="206" t="str">
        <f t="shared" si="253"/>
        <v>-</v>
      </c>
      <c r="DR39" s="443">
        <f t="shared" si="254"/>
        <v>6.1</v>
      </c>
      <c r="DS39" s="444">
        <f t="shared" si="255"/>
        <v>6.1</v>
      </c>
      <c r="DT39" s="221">
        <v>5</v>
      </c>
      <c r="DU39" s="222">
        <v>5</v>
      </c>
      <c r="DV39" s="222">
        <v>7</v>
      </c>
      <c r="DW39" s="443">
        <f>ROUND(SUM(DT39:DV39)/3,1)</f>
        <v>5.7</v>
      </c>
      <c r="DX39" s="202">
        <v>5</v>
      </c>
      <c r="DY39" s="427">
        <f t="shared" si="198"/>
        <v>5.5</v>
      </c>
      <c r="DZ39" s="305" t="str">
        <f t="shared" si="256"/>
        <v>TB</v>
      </c>
      <c r="EA39" s="427">
        <f t="shared" si="199"/>
        <v>5.6</v>
      </c>
      <c r="EB39" s="305" t="str">
        <f t="shared" si="257"/>
        <v>TB</v>
      </c>
      <c r="EC39" s="433">
        <v>6</v>
      </c>
      <c r="ED39" s="383">
        <v>3</v>
      </c>
      <c r="EE39" s="383">
        <v>3</v>
      </c>
      <c r="EF39" s="384" t="str">
        <f t="shared" si="151"/>
        <v>3/3</v>
      </c>
      <c r="EG39" s="382">
        <f t="shared" si="152"/>
        <v>4.5</v>
      </c>
      <c r="EH39" s="382">
        <f t="shared" si="153"/>
        <v>4.5</v>
      </c>
      <c r="EI39" s="378">
        <v>8.5</v>
      </c>
      <c r="EJ39" s="521" t="s">
        <v>508</v>
      </c>
      <c r="EK39" s="433">
        <v>5.25</v>
      </c>
      <c r="EL39" s="383">
        <v>2</v>
      </c>
      <c r="EM39" s="383">
        <v>2</v>
      </c>
      <c r="EN39" s="384" t="str">
        <f t="shared" si="155"/>
        <v>2/2</v>
      </c>
      <c r="EO39" s="382">
        <f t="shared" si="156"/>
        <v>3.6</v>
      </c>
      <c r="EP39" s="382">
        <f t="shared" si="157"/>
        <v>3.6</v>
      </c>
      <c r="EQ39" s="378">
        <v>6</v>
      </c>
      <c r="ER39" s="521" t="s">
        <v>497</v>
      </c>
      <c r="ES39" s="433">
        <v>6</v>
      </c>
      <c r="ET39" s="383">
        <v>3</v>
      </c>
      <c r="EU39" s="383">
        <v>8</v>
      </c>
      <c r="EV39" s="384" t="str">
        <f t="shared" si="201"/>
        <v>3/8</v>
      </c>
      <c r="EW39" s="382">
        <f t="shared" si="159"/>
        <v>4.5</v>
      </c>
      <c r="EX39" s="382">
        <f t="shared" si="160"/>
        <v>7</v>
      </c>
      <c r="EY39" s="378">
        <f>MAX(EW39:EX39)</f>
        <v>7</v>
      </c>
      <c r="EZ39" s="389" t="str">
        <f t="shared" si="161"/>
        <v>4.5/7</v>
      </c>
      <c r="FA39" s="433">
        <v>6</v>
      </c>
      <c r="FB39" s="383">
        <v>4</v>
      </c>
      <c r="FC39" s="383"/>
      <c r="FD39" s="384">
        <f t="shared" si="162"/>
        <v>4</v>
      </c>
      <c r="FE39" s="382">
        <f t="shared" si="163"/>
        <v>5</v>
      </c>
      <c r="FF39" s="382" t="str">
        <f t="shared" si="164"/>
        <v>-</v>
      </c>
      <c r="FG39" s="378">
        <f>MAX(FE39:FF39)</f>
        <v>5</v>
      </c>
      <c r="FH39" s="389">
        <f t="shared" si="197"/>
        <v>5</v>
      </c>
      <c r="FI39" s="433">
        <v>6.33</v>
      </c>
      <c r="FJ39" s="383">
        <v>0</v>
      </c>
      <c r="FK39" s="383">
        <v>2</v>
      </c>
      <c r="FL39" s="384" t="str">
        <f t="shared" si="165"/>
        <v>0/2</v>
      </c>
      <c r="FM39" s="382">
        <f t="shared" si="166"/>
        <v>3.2</v>
      </c>
      <c r="FN39" s="382">
        <f t="shared" si="167"/>
        <v>4.2</v>
      </c>
      <c r="FO39" s="378">
        <v>5.8</v>
      </c>
      <c r="FP39" s="521" t="s">
        <v>455</v>
      </c>
      <c r="FQ39" s="433">
        <v>6.5</v>
      </c>
      <c r="FR39" s="383">
        <v>1</v>
      </c>
      <c r="FS39" s="383">
        <v>4</v>
      </c>
      <c r="FT39" s="384" t="str">
        <f aca="true" t="shared" si="276" ref="FT39:FT53">IF(ISBLANK(FS39),FR39,FR39&amp;"/"&amp;FS39)</f>
        <v>1/4</v>
      </c>
      <c r="FU39" s="382">
        <f t="shared" si="170"/>
        <v>3.8</v>
      </c>
      <c r="FV39" s="382">
        <f t="shared" si="171"/>
        <v>5.3</v>
      </c>
      <c r="FW39" s="378">
        <f>MAX(FU39:FV39)</f>
        <v>5.3</v>
      </c>
      <c r="FX39" s="389" t="str">
        <f>IF(FU39&gt;=5,FU39,IF(FV39&gt;=5,FU39&amp;"/"&amp;FV39,FU39&amp;"/"&amp;FV39))</f>
        <v>3.8/5.3</v>
      </c>
      <c r="FY39" s="496">
        <v>6</v>
      </c>
      <c r="FZ39" s="496">
        <v>7</v>
      </c>
      <c r="GA39" s="501">
        <v>7</v>
      </c>
      <c r="GB39" s="500">
        <f t="shared" si="173"/>
        <v>6.4</v>
      </c>
      <c r="GC39" s="529" t="str">
        <f t="shared" si="258"/>
        <v>TBK</v>
      </c>
      <c r="GD39" s="433">
        <v>5.6</v>
      </c>
      <c r="GE39" s="383">
        <v>2</v>
      </c>
      <c r="GF39" s="383">
        <v>0</v>
      </c>
      <c r="GG39" s="384" t="str">
        <f t="shared" si="202"/>
        <v>2/0</v>
      </c>
      <c r="GH39" s="382">
        <f t="shared" si="175"/>
        <v>3.8</v>
      </c>
      <c r="GI39" s="382">
        <f t="shared" si="176"/>
        <v>2.8</v>
      </c>
      <c r="GJ39" s="378">
        <f>MAX(GH39:GI39)</f>
        <v>3.8</v>
      </c>
      <c r="GK39" s="461" t="str">
        <f t="shared" si="177"/>
        <v>3.8/2.8</v>
      </c>
      <c r="GL39" s="433">
        <v>7</v>
      </c>
      <c r="GM39" s="383">
        <v>4</v>
      </c>
      <c r="GN39" s="383"/>
      <c r="GO39" s="384">
        <f t="shared" si="178"/>
        <v>4</v>
      </c>
      <c r="GP39" s="382">
        <f t="shared" si="179"/>
        <v>5.5</v>
      </c>
      <c r="GQ39" s="382" t="str">
        <f t="shared" si="180"/>
        <v>-</v>
      </c>
      <c r="GR39" s="378">
        <f>MAX(GP39:GQ39)</f>
        <v>5.5</v>
      </c>
      <c r="GS39" s="389">
        <f t="shared" si="181"/>
        <v>5.5</v>
      </c>
      <c r="GT39" s="433">
        <v>5.5</v>
      </c>
      <c r="GU39" s="383">
        <v>5</v>
      </c>
      <c r="GV39" s="383"/>
      <c r="GW39" s="384">
        <f t="shared" si="203"/>
        <v>5</v>
      </c>
      <c r="GX39" s="382">
        <f t="shared" si="183"/>
        <v>5.3</v>
      </c>
      <c r="GY39" s="382" t="str">
        <f t="shared" si="184"/>
        <v>-</v>
      </c>
      <c r="GZ39" s="378">
        <f>MAX(GX39:GY39)</f>
        <v>5.3</v>
      </c>
      <c r="HA39" s="389">
        <f t="shared" si="185"/>
        <v>5.3</v>
      </c>
      <c r="HB39" s="433">
        <v>6</v>
      </c>
      <c r="HC39" s="383">
        <v>6</v>
      </c>
      <c r="HD39" s="383"/>
      <c r="HE39" s="384">
        <f t="shared" si="204"/>
        <v>6</v>
      </c>
      <c r="HF39" s="382">
        <f t="shared" si="187"/>
        <v>6</v>
      </c>
      <c r="HG39" s="382" t="str">
        <f t="shared" si="188"/>
        <v>-</v>
      </c>
      <c r="HH39" s="378">
        <f>MAX(HF39:HG39)</f>
        <v>6</v>
      </c>
      <c r="HI39" s="389">
        <f t="shared" si="189"/>
        <v>6</v>
      </c>
      <c r="HJ39" s="433">
        <v>7</v>
      </c>
      <c r="HK39" s="383">
        <v>7</v>
      </c>
      <c r="HL39" s="383"/>
      <c r="HM39" s="384">
        <f t="shared" si="205"/>
        <v>7</v>
      </c>
      <c r="HN39" s="382">
        <f t="shared" si="191"/>
        <v>7</v>
      </c>
      <c r="HO39" s="382" t="str">
        <f t="shared" si="192"/>
        <v>-</v>
      </c>
      <c r="HP39" s="378">
        <f>MAX(HN39:HO39)</f>
        <v>7</v>
      </c>
      <c r="HQ39" s="389">
        <f t="shared" si="193"/>
        <v>7</v>
      </c>
      <c r="HR39" s="526">
        <v>6</v>
      </c>
      <c r="HS39" s="503">
        <v>6</v>
      </c>
      <c r="HT39" s="503">
        <v>8</v>
      </c>
      <c r="HU39" s="541">
        <v>6.7</v>
      </c>
      <c r="HV39" s="498">
        <f t="shared" si="194"/>
        <v>6</v>
      </c>
      <c r="HW39" s="499" t="str">
        <f t="shared" si="259"/>
        <v>TBK</v>
      </c>
      <c r="HX39" s="500">
        <f t="shared" si="195"/>
        <v>6.2</v>
      </c>
      <c r="HY39" s="497" t="str">
        <f t="shared" si="260"/>
        <v>TBK</v>
      </c>
      <c r="HZ39" s="387">
        <f t="shared" si="261"/>
        <v>5.9</v>
      </c>
      <c r="IA39" s="594" t="str">
        <f t="shared" si="262"/>
        <v>TB</v>
      </c>
      <c r="IB39" s="496"/>
      <c r="IC39" s="496"/>
      <c r="ID39" s="496"/>
      <c r="IE39" s="501">
        <f>ROUND(SUM(IB39:ID39)/3,1)</f>
        <v>0</v>
      </c>
      <c r="IF39" s="387">
        <f t="shared" si="196"/>
        <v>3</v>
      </c>
      <c r="IG39" s="601" t="str">
        <f t="shared" si="263"/>
        <v>Kém</v>
      </c>
      <c r="IH39" s="497"/>
    </row>
    <row r="40" spans="1:243" s="17" customFormat="1" ht="22.5" customHeight="1" hidden="1">
      <c r="A40" s="15">
        <f t="shared" si="136"/>
        <v>13</v>
      </c>
      <c r="B40" s="156" t="s">
        <v>81</v>
      </c>
      <c r="C40" s="157" t="s">
        <v>130</v>
      </c>
      <c r="D40" s="158" t="s">
        <v>160</v>
      </c>
      <c r="E40" s="206">
        <v>7</v>
      </c>
      <c r="F40" s="202">
        <v>4</v>
      </c>
      <c r="G40" s="202"/>
      <c r="H40" s="203">
        <f t="shared" si="269"/>
        <v>4</v>
      </c>
      <c r="I40" s="206">
        <f t="shared" si="206"/>
        <v>5.5</v>
      </c>
      <c r="J40" s="206" t="str">
        <f t="shared" si="207"/>
        <v>-</v>
      </c>
      <c r="K40" s="442">
        <f t="shared" si="270"/>
        <v>5.5</v>
      </c>
      <c r="L40" s="206">
        <f t="shared" si="271"/>
        <v>5.5</v>
      </c>
      <c r="M40" s="206">
        <v>7</v>
      </c>
      <c r="N40" s="202">
        <v>7</v>
      </c>
      <c r="O40" s="202"/>
      <c r="P40" s="203">
        <f t="shared" si="208"/>
        <v>7</v>
      </c>
      <c r="Q40" s="206">
        <f t="shared" si="209"/>
        <v>7</v>
      </c>
      <c r="R40" s="206" t="str">
        <f t="shared" si="210"/>
        <v>-</v>
      </c>
      <c r="S40" s="442">
        <f t="shared" si="211"/>
        <v>7</v>
      </c>
      <c r="T40" s="206">
        <f t="shared" si="212"/>
        <v>7</v>
      </c>
      <c r="U40" s="206">
        <v>6.7</v>
      </c>
      <c r="V40" s="202">
        <v>3</v>
      </c>
      <c r="W40" s="202">
        <v>3</v>
      </c>
      <c r="X40" s="203" t="str">
        <f t="shared" si="213"/>
        <v>3/3</v>
      </c>
      <c r="Y40" s="206">
        <f t="shared" si="214"/>
        <v>4.9</v>
      </c>
      <c r="Z40" s="206">
        <f t="shared" si="215"/>
        <v>4.9</v>
      </c>
      <c r="AA40" s="442">
        <v>5.5</v>
      </c>
      <c r="AB40" s="443" t="s">
        <v>379</v>
      </c>
      <c r="AC40" s="206">
        <f>16/3</f>
        <v>5.333333333333333</v>
      </c>
      <c r="AD40" s="202">
        <v>5</v>
      </c>
      <c r="AE40" s="202"/>
      <c r="AF40" s="203">
        <f t="shared" si="216"/>
        <v>5</v>
      </c>
      <c r="AG40" s="206">
        <f t="shared" si="217"/>
        <v>5.2</v>
      </c>
      <c r="AH40" s="206" t="str">
        <f t="shared" si="218"/>
        <v>-</v>
      </c>
      <c r="AI40" s="442">
        <f t="shared" si="219"/>
        <v>5.2</v>
      </c>
      <c r="AJ40" s="206">
        <f t="shared" si="220"/>
        <v>5.2</v>
      </c>
      <c r="AK40" s="206">
        <v>7</v>
      </c>
      <c r="AL40" s="202">
        <v>1</v>
      </c>
      <c r="AM40" s="202">
        <v>2</v>
      </c>
      <c r="AN40" s="203" t="str">
        <f t="shared" si="221"/>
        <v>1/2</v>
      </c>
      <c r="AO40" s="206">
        <f t="shared" si="222"/>
        <v>4</v>
      </c>
      <c r="AP40" s="206">
        <f t="shared" si="223"/>
        <v>4.5</v>
      </c>
      <c r="AQ40" s="442">
        <v>5.5</v>
      </c>
      <c r="AR40" s="443" t="s">
        <v>264</v>
      </c>
      <c r="AS40" s="206">
        <v>2.7</v>
      </c>
      <c r="AT40" s="202">
        <v>0</v>
      </c>
      <c r="AU40" s="202">
        <v>0</v>
      </c>
      <c r="AV40" s="203" t="str">
        <f t="shared" si="226"/>
        <v>0/0</v>
      </c>
      <c r="AW40" s="206">
        <f t="shared" si="227"/>
        <v>1.4</v>
      </c>
      <c r="AX40" s="206">
        <f t="shared" si="228"/>
        <v>1.4</v>
      </c>
      <c r="AY40" s="442">
        <v>5.5</v>
      </c>
      <c r="AZ40" s="443" t="s">
        <v>433</v>
      </c>
      <c r="BA40" s="431">
        <v>5</v>
      </c>
      <c r="BB40" s="427">
        <f t="shared" si="229"/>
        <v>5.6</v>
      </c>
      <c r="BC40" s="235" t="str">
        <f t="shared" si="230"/>
        <v>TB</v>
      </c>
      <c r="BD40" s="206">
        <v>5.7</v>
      </c>
      <c r="BE40" s="202">
        <v>4</v>
      </c>
      <c r="BF40" s="202">
        <v>4</v>
      </c>
      <c r="BG40" s="203" t="str">
        <f t="shared" si="265"/>
        <v>4/4</v>
      </c>
      <c r="BH40" s="206">
        <f t="shared" si="231"/>
        <v>4.9</v>
      </c>
      <c r="BI40" s="206">
        <f t="shared" si="232"/>
        <v>4.9</v>
      </c>
      <c r="BJ40" s="443">
        <v>5.3</v>
      </c>
      <c r="BK40" s="448" t="s">
        <v>410</v>
      </c>
      <c r="BL40" s="206">
        <v>6</v>
      </c>
      <c r="BM40" s="431">
        <v>5</v>
      </c>
      <c r="BN40" s="431"/>
      <c r="BO40" s="203">
        <f t="shared" si="264"/>
        <v>5</v>
      </c>
      <c r="BP40" s="206">
        <f t="shared" si="233"/>
        <v>5.5</v>
      </c>
      <c r="BQ40" s="206" t="str">
        <f t="shared" si="234"/>
        <v>-</v>
      </c>
      <c r="BR40" s="443">
        <f t="shared" si="274"/>
        <v>5.5</v>
      </c>
      <c r="BS40" s="444">
        <f t="shared" si="275"/>
        <v>5.5</v>
      </c>
      <c r="BT40" s="206"/>
      <c r="BU40" s="206"/>
      <c r="BV40" s="443"/>
      <c r="BW40" s="444"/>
      <c r="BX40" s="206">
        <v>6.5</v>
      </c>
      <c r="BY40" s="202">
        <v>3</v>
      </c>
      <c r="BZ40" s="202">
        <v>1</v>
      </c>
      <c r="CA40" s="203" t="str">
        <f t="shared" si="235"/>
        <v>3/1</v>
      </c>
      <c r="CB40" s="206">
        <f t="shared" si="236"/>
        <v>4.8</v>
      </c>
      <c r="CC40" s="206">
        <f t="shared" si="237"/>
        <v>3.8</v>
      </c>
      <c r="CD40" s="443">
        <f t="shared" si="238"/>
        <v>4.8</v>
      </c>
      <c r="CE40" s="447" t="str">
        <f t="shared" si="239"/>
        <v>4.8/3.8</v>
      </c>
      <c r="CF40" s="206">
        <v>5.5</v>
      </c>
      <c r="CG40" s="202">
        <v>4</v>
      </c>
      <c r="CH40" s="202">
        <v>7</v>
      </c>
      <c r="CI40" s="203" t="str">
        <f t="shared" si="240"/>
        <v>4/7</v>
      </c>
      <c r="CJ40" s="206">
        <f t="shared" si="241"/>
        <v>4.8</v>
      </c>
      <c r="CK40" s="206">
        <f t="shared" si="242"/>
        <v>6.3</v>
      </c>
      <c r="CL40" s="443">
        <f t="shared" si="266"/>
        <v>6.3</v>
      </c>
      <c r="CM40" s="444" t="str">
        <f t="shared" si="267"/>
        <v>4.8/6.3</v>
      </c>
      <c r="CN40" s="206">
        <v>5.6</v>
      </c>
      <c r="CO40" s="202">
        <v>5</v>
      </c>
      <c r="CP40" s="202"/>
      <c r="CQ40" s="203">
        <f t="shared" si="243"/>
        <v>5</v>
      </c>
      <c r="CR40" s="206">
        <f t="shared" si="244"/>
        <v>5.3</v>
      </c>
      <c r="CS40" s="206" t="str">
        <f t="shared" si="245"/>
        <v>-</v>
      </c>
      <c r="CT40" s="443">
        <f t="shared" si="272"/>
        <v>5.3</v>
      </c>
      <c r="CU40" s="444">
        <f t="shared" si="273"/>
        <v>5.3</v>
      </c>
      <c r="CV40" s="206">
        <v>5.5</v>
      </c>
      <c r="CW40" s="202">
        <v>4</v>
      </c>
      <c r="CX40" s="202">
        <v>1</v>
      </c>
      <c r="CY40" s="203" t="str">
        <f t="shared" si="268"/>
        <v>4/1</v>
      </c>
      <c r="CZ40" s="206">
        <f t="shared" si="246"/>
        <v>4.8</v>
      </c>
      <c r="DA40" s="206">
        <f t="shared" si="247"/>
        <v>3.3</v>
      </c>
      <c r="DB40" s="443">
        <f>MAX(CZ40:DA40)</f>
        <v>4.8</v>
      </c>
      <c r="DC40" s="447" t="str">
        <f>IF(CZ40&gt;=5,CZ40,IF(DA40&gt;=5,CZ40&amp;"/"&amp;DA40,CZ40&amp;"/"&amp;DA40))</f>
        <v>4.8/3.3</v>
      </c>
      <c r="DD40" s="206">
        <v>5</v>
      </c>
      <c r="DE40" s="202">
        <v>5</v>
      </c>
      <c r="DF40" s="202"/>
      <c r="DG40" s="203">
        <f t="shared" si="248"/>
        <v>5</v>
      </c>
      <c r="DH40" s="206">
        <f t="shared" si="249"/>
        <v>5</v>
      </c>
      <c r="DI40" s="206" t="str">
        <f t="shared" si="250"/>
        <v>-</v>
      </c>
      <c r="DJ40" s="443">
        <f>MAX(DH40:DI40)</f>
        <v>5</v>
      </c>
      <c r="DK40" s="444">
        <f>IF(DH40&gt;=5,DH40,IF(DI40&gt;=5,DH40&amp;"/"&amp;DI40,DH40&amp;"/"&amp;DI40))</f>
        <v>5</v>
      </c>
      <c r="DL40" s="206">
        <v>6.8</v>
      </c>
      <c r="DM40" s="202">
        <v>6</v>
      </c>
      <c r="DN40" s="202"/>
      <c r="DO40" s="203">
        <f t="shared" si="251"/>
        <v>6</v>
      </c>
      <c r="DP40" s="206">
        <f t="shared" si="252"/>
        <v>6.4</v>
      </c>
      <c r="DQ40" s="206" t="str">
        <f t="shared" si="253"/>
        <v>-</v>
      </c>
      <c r="DR40" s="443">
        <f t="shared" si="254"/>
        <v>6.4</v>
      </c>
      <c r="DS40" s="444">
        <f t="shared" si="255"/>
        <v>6.4</v>
      </c>
      <c r="DT40" s="221" t="s">
        <v>248</v>
      </c>
      <c r="DU40" s="222">
        <v>7</v>
      </c>
      <c r="DV40" s="222">
        <v>8</v>
      </c>
      <c r="DW40" s="443">
        <v>7</v>
      </c>
      <c r="DX40" s="202">
        <v>8</v>
      </c>
      <c r="DY40" s="427">
        <f t="shared" si="198"/>
        <v>5.5</v>
      </c>
      <c r="DZ40" s="305" t="str">
        <f t="shared" si="256"/>
        <v>TB</v>
      </c>
      <c r="EA40" s="427">
        <f t="shared" si="199"/>
        <v>5.5</v>
      </c>
      <c r="EB40" s="305" t="str">
        <f t="shared" si="257"/>
        <v>TB</v>
      </c>
      <c r="EC40" s="433">
        <v>6.5</v>
      </c>
      <c r="ED40" s="383">
        <v>5</v>
      </c>
      <c r="EE40" s="383"/>
      <c r="EF40" s="384">
        <f t="shared" si="151"/>
        <v>5</v>
      </c>
      <c r="EG40" s="382">
        <f t="shared" si="152"/>
        <v>5.8</v>
      </c>
      <c r="EH40" s="382" t="str">
        <f t="shared" si="153"/>
        <v>-</v>
      </c>
      <c r="EI40" s="378">
        <f>MAX(EG40:EH40)</f>
        <v>5.8</v>
      </c>
      <c r="EJ40" s="389">
        <f>IF(EG40&gt;=5,EG40,IF(EH40&gt;=5,EG40&amp;"/"&amp;EH40,EG40&amp;"/"&amp;EH40))</f>
        <v>5.8</v>
      </c>
      <c r="EK40" s="433">
        <v>6</v>
      </c>
      <c r="EL40" s="383">
        <v>5</v>
      </c>
      <c r="EM40" s="383"/>
      <c r="EN40" s="384">
        <f t="shared" si="155"/>
        <v>5</v>
      </c>
      <c r="EO40" s="382">
        <f t="shared" si="156"/>
        <v>5.5</v>
      </c>
      <c r="EP40" s="382" t="str">
        <f t="shared" si="157"/>
        <v>-</v>
      </c>
      <c r="EQ40" s="378">
        <f>MAX(EO40:EP40)</f>
        <v>5.5</v>
      </c>
      <c r="ER40" s="389">
        <f>IF(EO40&gt;=5,EO40,IF(EP40&gt;=5,EO40&amp;"/"&amp;EP40,EO40&amp;"/"&amp;EP40))</f>
        <v>5.5</v>
      </c>
      <c r="ES40" s="433">
        <v>8</v>
      </c>
      <c r="ET40" s="383">
        <v>7</v>
      </c>
      <c r="EU40" s="383"/>
      <c r="EV40" s="384">
        <f t="shared" si="201"/>
        <v>7</v>
      </c>
      <c r="EW40" s="382">
        <f t="shared" si="159"/>
        <v>7.5</v>
      </c>
      <c r="EX40" s="382" t="str">
        <f t="shared" si="160"/>
        <v>-</v>
      </c>
      <c r="EY40" s="378">
        <f>MAX(EW40:EX40)</f>
        <v>7.5</v>
      </c>
      <c r="EZ40" s="389">
        <f t="shared" si="161"/>
        <v>7.5</v>
      </c>
      <c r="FA40" s="433">
        <v>7</v>
      </c>
      <c r="FB40" s="383">
        <v>6</v>
      </c>
      <c r="FC40" s="383"/>
      <c r="FD40" s="384">
        <f t="shared" si="162"/>
        <v>6</v>
      </c>
      <c r="FE40" s="382">
        <f t="shared" si="163"/>
        <v>6.5</v>
      </c>
      <c r="FF40" s="382" t="str">
        <f t="shared" si="164"/>
        <v>-</v>
      </c>
      <c r="FG40" s="378">
        <f>MAX(FE40:FF40)</f>
        <v>6.5</v>
      </c>
      <c r="FH40" s="389">
        <f t="shared" si="197"/>
        <v>6.5</v>
      </c>
      <c r="FI40" s="433">
        <v>6.67</v>
      </c>
      <c r="FJ40" s="383">
        <v>1</v>
      </c>
      <c r="FK40" s="383">
        <v>3</v>
      </c>
      <c r="FL40" s="384" t="str">
        <f t="shared" si="165"/>
        <v>1/3</v>
      </c>
      <c r="FM40" s="382">
        <f t="shared" si="166"/>
        <v>3.8</v>
      </c>
      <c r="FN40" s="382">
        <f t="shared" si="167"/>
        <v>4.8</v>
      </c>
      <c r="FO40" s="378">
        <v>6</v>
      </c>
      <c r="FP40" s="521" t="s">
        <v>449</v>
      </c>
      <c r="FQ40" s="433">
        <v>5.5</v>
      </c>
      <c r="FR40" s="383">
        <v>5</v>
      </c>
      <c r="FS40" s="383"/>
      <c r="FT40" s="384">
        <f t="shared" si="276"/>
        <v>5</v>
      </c>
      <c r="FU40" s="382">
        <f t="shared" si="170"/>
        <v>5.3</v>
      </c>
      <c r="FV40" s="382" t="str">
        <f t="shared" si="171"/>
        <v>-</v>
      </c>
      <c r="FW40" s="378">
        <f>MAX(FU40:FV40)</f>
        <v>5.3</v>
      </c>
      <c r="FX40" s="389">
        <f>IF(FU40&gt;=5,FU40,IF(FV40&gt;=5,FU40&amp;"/"&amp;FV40,FU40&amp;"/"&amp;FV40))</f>
        <v>5.3</v>
      </c>
      <c r="FY40" s="496">
        <v>6</v>
      </c>
      <c r="FZ40" s="496">
        <v>6</v>
      </c>
      <c r="GA40" s="501">
        <v>8.4</v>
      </c>
      <c r="GB40" s="500">
        <f t="shared" si="173"/>
        <v>6.4</v>
      </c>
      <c r="GC40" s="529" t="str">
        <f t="shared" si="258"/>
        <v>TBK</v>
      </c>
      <c r="GD40" s="433">
        <v>5.6</v>
      </c>
      <c r="GE40" s="383">
        <v>3</v>
      </c>
      <c r="GF40" s="383">
        <v>3</v>
      </c>
      <c r="GG40" s="384" t="str">
        <f t="shared" si="202"/>
        <v>3/3</v>
      </c>
      <c r="GH40" s="382">
        <f t="shared" si="175"/>
        <v>4.3</v>
      </c>
      <c r="GI40" s="382">
        <f t="shared" si="176"/>
        <v>4.3</v>
      </c>
      <c r="GJ40" s="378">
        <f>MAX(GH40:GI40)</f>
        <v>4.3</v>
      </c>
      <c r="GK40" s="461" t="str">
        <f t="shared" si="177"/>
        <v>4.3/4.3</v>
      </c>
      <c r="GL40" s="433">
        <v>8</v>
      </c>
      <c r="GM40" s="383">
        <v>1</v>
      </c>
      <c r="GN40" s="383">
        <v>4</v>
      </c>
      <c r="GO40" s="384" t="str">
        <f t="shared" si="178"/>
        <v>1/4</v>
      </c>
      <c r="GP40" s="382">
        <f t="shared" si="179"/>
        <v>4.5</v>
      </c>
      <c r="GQ40" s="382">
        <f t="shared" si="180"/>
        <v>6</v>
      </c>
      <c r="GR40" s="378">
        <f>MAX(GP40:GQ40)</f>
        <v>6</v>
      </c>
      <c r="GS40" s="389" t="str">
        <f t="shared" si="181"/>
        <v>4.5/6</v>
      </c>
      <c r="GT40" s="433">
        <v>6.5</v>
      </c>
      <c r="GU40" s="383">
        <v>7</v>
      </c>
      <c r="GV40" s="383"/>
      <c r="GW40" s="384">
        <f t="shared" si="203"/>
        <v>7</v>
      </c>
      <c r="GX40" s="382">
        <f t="shared" si="183"/>
        <v>6.8</v>
      </c>
      <c r="GY40" s="382" t="str">
        <f t="shared" si="184"/>
        <v>-</v>
      </c>
      <c r="GZ40" s="378">
        <f>MAX(GX40:GY40)</f>
        <v>6.8</v>
      </c>
      <c r="HA40" s="389">
        <f t="shared" si="185"/>
        <v>6.8</v>
      </c>
      <c r="HB40" s="433">
        <v>7.5</v>
      </c>
      <c r="HC40" s="383">
        <v>6</v>
      </c>
      <c r="HD40" s="383"/>
      <c r="HE40" s="384">
        <f t="shared" si="204"/>
        <v>6</v>
      </c>
      <c r="HF40" s="382">
        <f t="shared" si="187"/>
        <v>6.8</v>
      </c>
      <c r="HG40" s="382" t="str">
        <f t="shared" si="188"/>
        <v>-</v>
      </c>
      <c r="HH40" s="378">
        <f>MAX(HF40:HG40)</f>
        <v>6.8</v>
      </c>
      <c r="HI40" s="389">
        <f t="shared" si="189"/>
        <v>6.8</v>
      </c>
      <c r="HJ40" s="433">
        <v>7</v>
      </c>
      <c r="HK40" s="383">
        <v>8</v>
      </c>
      <c r="HL40" s="383"/>
      <c r="HM40" s="384">
        <f t="shared" si="205"/>
        <v>8</v>
      </c>
      <c r="HN40" s="382">
        <f t="shared" si="191"/>
        <v>7.5</v>
      </c>
      <c r="HO40" s="382" t="str">
        <f t="shared" si="192"/>
        <v>-</v>
      </c>
      <c r="HP40" s="378">
        <f>MAX(HN40:HO40)</f>
        <v>7.5</v>
      </c>
      <c r="HQ40" s="389">
        <f t="shared" si="193"/>
        <v>7.5</v>
      </c>
      <c r="HR40" s="526">
        <v>8</v>
      </c>
      <c r="HS40" s="503">
        <v>7</v>
      </c>
      <c r="HT40" s="503">
        <v>6</v>
      </c>
      <c r="HU40" s="541">
        <v>7.7</v>
      </c>
      <c r="HV40" s="498">
        <f t="shared" si="194"/>
        <v>6.7</v>
      </c>
      <c r="HW40" s="499" t="str">
        <f t="shared" si="259"/>
        <v>TBK</v>
      </c>
      <c r="HX40" s="500">
        <f t="shared" si="195"/>
        <v>6.5</v>
      </c>
      <c r="HY40" s="497" t="str">
        <f t="shared" si="260"/>
        <v>TBK</v>
      </c>
      <c r="HZ40" s="387">
        <f t="shared" si="261"/>
        <v>6</v>
      </c>
      <c r="IA40" s="594" t="str">
        <f t="shared" si="262"/>
        <v>TBK</v>
      </c>
      <c r="IB40" s="496"/>
      <c r="IC40" s="496"/>
      <c r="ID40" s="496"/>
      <c r="IE40" s="501">
        <f>ROUND(SUM(IB40:ID40)/3,1)</f>
        <v>0</v>
      </c>
      <c r="IF40" s="387">
        <f t="shared" si="196"/>
        <v>3</v>
      </c>
      <c r="IG40" s="601" t="str">
        <f t="shared" si="263"/>
        <v>Kém</v>
      </c>
      <c r="IH40" s="497"/>
      <c r="II40" s="405"/>
    </row>
    <row r="41" spans="1:242" s="17" customFormat="1" ht="22.5" customHeight="1" hidden="1">
      <c r="A41" s="15">
        <f t="shared" si="136"/>
        <v>14</v>
      </c>
      <c r="B41" s="156" t="s">
        <v>82</v>
      </c>
      <c r="C41" s="157" t="s">
        <v>161</v>
      </c>
      <c r="D41" s="158" t="s">
        <v>162</v>
      </c>
      <c r="E41" s="206">
        <v>5</v>
      </c>
      <c r="F41" s="202">
        <v>2</v>
      </c>
      <c r="G41" s="202">
        <v>6</v>
      </c>
      <c r="H41" s="203" t="str">
        <f t="shared" si="269"/>
        <v>2/6</v>
      </c>
      <c r="I41" s="206">
        <f t="shared" si="206"/>
        <v>3.5</v>
      </c>
      <c r="J41" s="206">
        <f t="shared" si="207"/>
        <v>5.5</v>
      </c>
      <c r="K41" s="442">
        <f t="shared" si="270"/>
        <v>5.5</v>
      </c>
      <c r="L41" s="206" t="str">
        <f t="shared" si="271"/>
        <v>3.5/5.5</v>
      </c>
      <c r="M41" s="206">
        <v>5.5</v>
      </c>
      <c r="N41" s="202">
        <v>8</v>
      </c>
      <c r="O41" s="202"/>
      <c r="P41" s="203">
        <f t="shared" si="208"/>
        <v>8</v>
      </c>
      <c r="Q41" s="206">
        <f t="shared" si="209"/>
        <v>6.8</v>
      </c>
      <c r="R41" s="206" t="str">
        <f t="shared" si="210"/>
        <v>-</v>
      </c>
      <c r="S41" s="442">
        <f t="shared" si="211"/>
        <v>6.8</v>
      </c>
      <c r="T41" s="206">
        <f t="shared" si="212"/>
        <v>6.8</v>
      </c>
      <c r="U41" s="206">
        <v>6.3</v>
      </c>
      <c r="V41" s="202">
        <v>1</v>
      </c>
      <c r="W41" s="202">
        <v>4</v>
      </c>
      <c r="X41" s="203" t="str">
        <f t="shared" si="213"/>
        <v>1/4</v>
      </c>
      <c r="Y41" s="206">
        <f t="shared" si="214"/>
        <v>3.7</v>
      </c>
      <c r="Z41" s="206">
        <f t="shared" si="215"/>
        <v>5.2</v>
      </c>
      <c r="AA41" s="442">
        <f>MAX(Y41:Z41)</f>
        <v>5.2</v>
      </c>
      <c r="AB41" s="206" t="str">
        <f>IF(Y41&gt;=5,Y41,IF(Z41&gt;=5,Y41&amp;"/"&amp;Z41,Y41&amp;"/"&amp;Z41))</f>
        <v>3.7/5.2</v>
      </c>
      <c r="AC41" s="206">
        <v>5.7</v>
      </c>
      <c r="AD41" s="202">
        <v>5</v>
      </c>
      <c r="AE41" s="202"/>
      <c r="AF41" s="203">
        <f t="shared" si="216"/>
        <v>5</v>
      </c>
      <c r="AG41" s="206">
        <f t="shared" si="217"/>
        <v>5.4</v>
      </c>
      <c r="AH41" s="206" t="str">
        <f t="shared" si="218"/>
        <v>-</v>
      </c>
      <c r="AI41" s="442">
        <f t="shared" si="219"/>
        <v>5.4</v>
      </c>
      <c r="AJ41" s="206">
        <f t="shared" si="220"/>
        <v>5.4</v>
      </c>
      <c r="AK41" s="206">
        <v>6</v>
      </c>
      <c r="AL41" s="202">
        <v>0</v>
      </c>
      <c r="AM41" s="202">
        <v>6</v>
      </c>
      <c r="AN41" s="203" t="str">
        <f t="shared" si="221"/>
        <v>0/6</v>
      </c>
      <c r="AO41" s="206">
        <f t="shared" si="222"/>
        <v>3</v>
      </c>
      <c r="AP41" s="206">
        <f t="shared" si="223"/>
        <v>6</v>
      </c>
      <c r="AQ41" s="442">
        <f aca="true" t="shared" si="277" ref="AQ41:AQ56">MAX(AO41:AP41)</f>
        <v>6</v>
      </c>
      <c r="AR41" s="206" t="str">
        <f aca="true" t="shared" si="278" ref="AR41:AR56">IF(AO41&gt;=5,AO41,IF(AP41&gt;=5,AO41&amp;"/"&amp;AP41,AO41&amp;"/"&amp;AP41))</f>
        <v>3/6</v>
      </c>
      <c r="AS41" s="206">
        <v>3.3</v>
      </c>
      <c r="AT41" s="202">
        <v>2</v>
      </c>
      <c r="AU41" s="202">
        <v>2</v>
      </c>
      <c r="AV41" s="203" t="str">
        <f t="shared" si="226"/>
        <v>2/2</v>
      </c>
      <c r="AW41" s="206">
        <f t="shared" si="227"/>
        <v>2.7</v>
      </c>
      <c r="AX41" s="206">
        <f t="shared" si="228"/>
        <v>2.7</v>
      </c>
      <c r="AY41" s="442">
        <v>7.8</v>
      </c>
      <c r="AZ41" s="443" t="s">
        <v>286</v>
      </c>
      <c r="BA41" s="431">
        <v>6</v>
      </c>
      <c r="BB41" s="427">
        <f t="shared" si="229"/>
        <v>6.1</v>
      </c>
      <c r="BC41" s="235" t="str">
        <f t="shared" si="230"/>
        <v>TBK</v>
      </c>
      <c r="BD41" s="206">
        <v>5</v>
      </c>
      <c r="BE41" s="202">
        <v>4</v>
      </c>
      <c r="BF41" s="202">
        <v>5</v>
      </c>
      <c r="BG41" s="203" t="str">
        <f t="shared" si="265"/>
        <v>4/5</v>
      </c>
      <c r="BH41" s="206">
        <f t="shared" si="231"/>
        <v>4.5</v>
      </c>
      <c r="BI41" s="206">
        <f t="shared" si="232"/>
        <v>5</v>
      </c>
      <c r="BJ41" s="443">
        <f>MAX(BH41:BI41)</f>
        <v>5</v>
      </c>
      <c r="BK41" s="444" t="str">
        <f>IF(BH41&gt;=5,BH41,IF(BI41&gt;=5,BH41&amp;"/"&amp;BI41,BH41&amp;"/"&amp;BI41))</f>
        <v>4.5/5</v>
      </c>
      <c r="BL41" s="206">
        <v>6</v>
      </c>
      <c r="BM41" s="431">
        <v>3</v>
      </c>
      <c r="BN41" s="431">
        <v>6</v>
      </c>
      <c r="BO41" s="203" t="str">
        <f t="shared" si="264"/>
        <v>3/6</v>
      </c>
      <c r="BP41" s="206">
        <f t="shared" si="233"/>
        <v>4.5</v>
      </c>
      <c r="BQ41" s="206">
        <f t="shared" si="234"/>
        <v>6</v>
      </c>
      <c r="BR41" s="443">
        <f t="shared" si="274"/>
        <v>6</v>
      </c>
      <c r="BS41" s="444" t="str">
        <f t="shared" si="275"/>
        <v>4.5/6</v>
      </c>
      <c r="BT41" s="206"/>
      <c r="BU41" s="206"/>
      <c r="BV41" s="443"/>
      <c r="BW41" s="444"/>
      <c r="BX41" s="206">
        <v>4.5</v>
      </c>
      <c r="BY41" s="202">
        <v>3</v>
      </c>
      <c r="BZ41" s="202">
        <v>5</v>
      </c>
      <c r="CA41" s="203" t="str">
        <f t="shared" si="235"/>
        <v>3/5</v>
      </c>
      <c r="CB41" s="206">
        <f t="shared" si="236"/>
        <v>3.8</v>
      </c>
      <c r="CC41" s="206">
        <f t="shared" si="237"/>
        <v>4.8</v>
      </c>
      <c r="CD41" s="443">
        <f t="shared" si="238"/>
        <v>4.8</v>
      </c>
      <c r="CE41" s="447" t="str">
        <f t="shared" si="239"/>
        <v>3.8/4.8</v>
      </c>
      <c r="CF41" s="206">
        <v>5.5</v>
      </c>
      <c r="CG41" s="202">
        <v>6</v>
      </c>
      <c r="CH41" s="202"/>
      <c r="CI41" s="203">
        <f t="shared" si="240"/>
        <v>6</v>
      </c>
      <c r="CJ41" s="206">
        <f t="shared" si="241"/>
        <v>5.8</v>
      </c>
      <c r="CK41" s="206" t="str">
        <f t="shared" si="242"/>
        <v>-</v>
      </c>
      <c r="CL41" s="443">
        <f t="shared" si="266"/>
        <v>5.8</v>
      </c>
      <c r="CM41" s="444">
        <f t="shared" si="267"/>
        <v>5.8</v>
      </c>
      <c r="CN41" s="206">
        <v>5.4</v>
      </c>
      <c r="CO41" s="202">
        <v>5</v>
      </c>
      <c r="CP41" s="202"/>
      <c r="CQ41" s="203">
        <f t="shared" si="243"/>
        <v>5</v>
      </c>
      <c r="CR41" s="206">
        <f t="shared" si="244"/>
        <v>5.2</v>
      </c>
      <c r="CS41" s="206" t="str">
        <f t="shared" si="245"/>
        <v>-</v>
      </c>
      <c r="CT41" s="443">
        <f t="shared" si="272"/>
        <v>5.2</v>
      </c>
      <c r="CU41" s="444">
        <f t="shared" si="273"/>
        <v>5.2</v>
      </c>
      <c r="CV41" s="206">
        <v>3.7</v>
      </c>
      <c r="CW41" s="202">
        <v>4</v>
      </c>
      <c r="CX41" s="202">
        <v>1</v>
      </c>
      <c r="CY41" s="203" t="str">
        <f t="shared" si="268"/>
        <v>4/1</v>
      </c>
      <c r="CZ41" s="206">
        <f t="shared" si="246"/>
        <v>3.9</v>
      </c>
      <c r="DA41" s="206">
        <f t="shared" si="247"/>
        <v>2.4</v>
      </c>
      <c r="DB41" s="443">
        <v>5.8</v>
      </c>
      <c r="DC41" s="448" t="s">
        <v>404</v>
      </c>
      <c r="DD41" s="206">
        <v>4</v>
      </c>
      <c r="DE41" s="202">
        <v>2</v>
      </c>
      <c r="DF41" s="202">
        <v>4</v>
      </c>
      <c r="DG41" s="203" t="str">
        <f t="shared" si="248"/>
        <v>2/4</v>
      </c>
      <c r="DH41" s="206">
        <f t="shared" si="249"/>
        <v>3</v>
      </c>
      <c r="DI41" s="206">
        <f t="shared" si="250"/>
        <v>4</v>
      </c>
      <c r="DJ41" s="443">
        <v>6</v>
      </c>
      <c r="DK41" s="448" t="s">
        <v>399</v>
      </c>
      <c r="DL41" s="206">
        <v>7.8</v>
      </c>
      <c r="DM41" s="202">
        <v>9</v>
      </c>
      <c r="DN41" s="202"/>
      <c r="DO41" s="203">
        <f t="shared" si="251"/>
        <v>9</v>
      </c>
      <c r="DP41" s="206">
        <f t="shared" si="252"/>
        <v>8.4</v>
      </c>
      <c r="DQ41" s="206" t="str">
        <f t="shared" si="253"/>
        <v>-</v>
      </c>
      <c r="DR41" s="443">
        <f t="shared" si="254"/>
        <v>8.4</v>
      </c>
      <c r="DS41" s="444">
        <f t="shared" si="255"/>
        <v>8.4</v>
      </c>
      <c r="DT41" s="221" t="s">
        <v>249</v>
      </c>
      <c r="DU41" s="222">
        <v>5</v>
      </c>
      <c r="DV41" s="222">
        <v>7</v>
      </c>
      <c r="DW41" s="443">
        <v>6</v>
      </c>
      <c r="DX41" s="202">
        <v>7</v>
      </c>
      <c r="DY41" s="427">
        <f t="shared" si="198"/>
        <v>5.7</v>
      </c>
      <c r="DZ41" s="305" t="str">
        <f t="shared" si="256"/>
        <v>TB</v>
      </c>
      <c r="EA41" s="427">
        <f t="shared" si="199"/>
        <v>5.9</v>
      </c>
      <c r="EB41" s="305" t="str">
        <f t="shared" si="257"/>
        <v>TB</v>
      </c>
      <c r="EC41" s="433">
        <v>6</v>
      </c>
      <c r="ED41" s="383">
        <v>1</v>
      </c>
      <c r="EE41" s="383">
        <v>4</v>
      </c>
      <c r="EF41" s="384" t="str">
        <f t="shared" si="151"/>
        <v>1/4</v>
      </c>
      <c r="EG41" s="382">
        <f t="shared" si="152"/>
        <v>3.5</v>
      </c>
      <c r="EH41" s="382">
        <f t="shared" si="153"/>
        <v>5</v>
      </c>
      <c r="EI41" s="378">
        <f>MAX(EG41:EH41)</f>
        <v>5</v>
      </c>
      <c r="EJ41" s="389" t="str">
        <f>IF(EG41&gt;=5,EG41,IF(EH41&gt;=5,EG41&amp;"/"&amp;EH41,EG41&amp;"/"&amp;EH41))</f>
        <v>3.5/5</v>
      </c>
      <c r="EK41" s="433">
        <v>3</v>
      </c>
      <c r="EL41" s="383">
        <v>2</v>
      </c>
      <c r="EM41" s="383">
        <v>0</v>
      </c>
      <c r="EN41" s="384" t="str">
        <f t="shared" si="155"/>
        <v>2/0</v>
      </c>
      <c r="EO41" s="382">
        <f t="shared" si="156"/>
        <v>2.5</v>
      </c>
      <c r="EP41" s="382">
        <f t="shared" si="157"/>
        <v>1.5</v>
      </c>
      <c r="EQ41" s="378">
        <v>6.5</v>
      </c>
      <c r="ER41" s="521" t="s">
        <v>488</v>
      </c>
      <c r="ES41" s="433">
        <v>7.5</v>
      </c>
      <c r="ET41" s="383">
        <v>1</v>
      </c>
      <c r="EU41" s="383">
        <v>5</v>
      </c>
      <c r="EV41" s="384" t="str">
        <f t="shared" si="201"/>
        <v>1/5</v>
      </c>
      <c r="EW41" s="382">
        <f t="shared" si="159"/>
        <v>4.3</v>
      </c>
      <c r="EX41" s="382">
        <f t="shared" si="160"/>
        <v>6.3</v>
      </c>
      <c r="EY41" s="378">
        <f>MAX(EW41:EX41)</f>
        <v>6.3</v>
      </c>
      <c r="EZ41" s="389" t="str">
        <f t="shared" si="161"/>
        <v>4.3/6.3</v>
      </c>
      <c r="FA41" s="433">
        <v>6.5</v>
      </c>
      <c r="FB41" s="383">
        <v>4</v>
      </c>
      <c r="FC41" s="383"/>
      <c r="FD41" s="384">
        <f t="shared" si="162"/>
        <v>4</v>
      </c>
      <c r="FE41" s="382">
        <f t="shared" si="163"/>
        <v>5.3</v>
      </c>
      <c r="FF41" s="382" t="str">
        <f t="shared" si="164"/>
        <v>-</v>
      </c>
      <c r="FG41" s="378">
        <f>MAX(FE41:FF41)</f>
        <v>5.3</v>
      </c>
      <c r="FH41" s="389">
        <f t="shared" si="197"/>
        <v>5.3</v>
      </c>
      <c r="FI41" s="433">
        <v>6</v>
      </c>
      <c r="FJ41" s="383">
        <v>0</v>
      </c>
      <c r="FK41" s="383">
        <v>3</v>
      </c>
      <c r="FL41" s="384" t="str">
        <f t="shared" si="165"/>
        <v>0/3</v>
      </c>
      <c r="FM41" s="382">
        <f t="shared" si="166"/>
        <v>3</v>
      </c>
      <c r="FN41" s="382">
        <f t="shared" si="167"/>
        <v>4.5</v>
      </c>
      <c r="FO41" s="378">
        <v>6</v>
      </c>
      <c r="FP41" s="521" t="s">
        <v>446</v>
      </c>
      <c r="FQ41" s="433">
        <v>5.5</v>
      </c>
      <c r="FR41" s="383">
        <v>1</v>
      </c>
      <c r="FS41" s="383">
        <v>3</v>
      </c>
      <c r="FT41" s="384" t="str">
        <f t="shared" si="276"/>
        <v>1/3</v>
      </c>
      <c r="FU41" s="382">
        <f t="shared" si="170"/>
        <v>3.3</v>
      </c>
      <c r="FV41" s="382">
        <f t="shared" si="171"/>
        <v>4.3</v>
      </c>
      <c r="FW41" s="378">
        <v>5.8</v>
      </c>
      <c r="FX41" s="521" t="s">
        <v>467</v>
      </c>
      <c r="FY41" s="496">
        <v>5</v>
      </c>
      <c r="FZ41" s="496">
        <v>7</v>
      </c>
      <c r="GA41" s="501">
        <v>7</v>
      </c>
      <c r="GB41" s="500">
        <f t="shared" si="173"/>
        <v>6.1</v>
      </c>
      <c r="GC41" s="529" t="str">
        <f t="shared" si="258"/>
        <v>TBK</v>
      </c>
      <c r="GD41" s="433">
        <v>6.3</v>
      </c>
      <c r="GE41" s="383">
        <v>3</v>
      </c>
      <c r="GF41" s="383">
        <v>2</v>
      </c>
      <c r="GG41" s="384" t="str">
        <f t="shared" si="202"/>
        <v>3/2</v>
      </c>
      <c r="GH41" s="382">
        <f t="shared" si="175"/>
        <v>4.7</v>
      </c>
      <c r="GI41" s="382">
        <f t="shared" si="176"/>
        <v>4.2</v>
      </c>
      <c r="GJ41" s="378">
        <f>MAX(GH41:GI41)</f>
        <v>4.7</v>
      </c>
      <c r="GK41" s="461" t="str">
        <f t="shared" si="177"/>
        <v>4.7/4.2</v>
      </c>
      <c r="GL41" s="433">
        <v>7</v>
      </c>
      <c r="GM41" s="383">
        <v>4</v>
      </c>
      <c r="GN41" s="383"/>
      <c r="GO41" s="384">
        <f t="shared" si="178"/>
        <v>4</v>
      </c>
      <c r="GP41" s="382">
        <f t="shared" si="179"/>
        <v>5.5</v>
      </c>
      <c r="GQ41" s="382" t="str">
        <f t="shared" si="180"/>
        <v>-</v>
      </c>
      <c r="GR41" s="378">
        <f>MAX(GP41:GQ41)</f>
        <v>5.5</v>
      </c>
      <c r="GS41" s="389">
        <f t="shared" si="181"/>
        <v>5.5</v>
      </c>
      <c r="GT41" s="433">
        <v>6</v>
      </c>
      <c r="GU41" s="383">
        <v>6</v>
      </c>
      <c r="GV41" s="383"/>
      <c r="GW41" s="384">
        <f t="shared" si="203"/>
        <v>6</v>
      </c>
      <c r="GX41" s="382">
        <f t="shared" si="183"/>
        <v>6</v>
      </c>
      <c r="GY41" s="382" t="str">
        <f t="shared" si="184"/>
        <v>-</v>
      </c>
      <c r="GZ41" s="378">
        <f>MAX(GX41:GY41)</f>
        <v>6</v>
      </c>
      <c r="HA41" s="389">
        <f t="shared" si="185"/>
        <v>6</v>
      </c>
      <c r="HB41" s="433">
        <v>6</v>
      </c>
      <c r="HC41" s="383">
        <v>1</v>
      </c>
      <c r="HD41" s="383">
        <v>5</v>
      </c>
      <c r="HE41" s="384" t="str">
        <f t="shared" si="204"/>
        <v>1/5</v>
      </c>
      <c r="HF41" s="382">
        <f t="shared" si="187"/>
        <v>3.5</v>
      </c>
      <c r="HG41" s="382">
        <f t="shared" si="188"/>
        <v>5.5</v>
      </c>
      <c r="HH41" s="378">
        <f>MAX(HF41:HG41)</f>
        <v>5.5</v>
      </c>
      <c r="HI41" s="389" t="str">
        <f t="shared" si="189"/>
        <v>3.5/5.5</v>
      </c>
      <c r="HJ41" s="433">
        <v>5.5</v>
      </c>
      <c r="HK41" s="383">
        <v>4</v>
      </c>
      <c r="HL41" s="383">
        <v>0</v>
      </c>
      <c r="HM41" s="384" t="str">
        <f t="shared" si="205"/>
        <v>4/0</v>
      </c>
      <c r="HN41" s="382">
        <f t="shared" si="191"/>
        <v>4.8</v>
      </c>
      <c r="HO41" s="382">
        <f t="shared" si="192"/>
        <v>2.8</v>
      </c>
      <c r="HP41" s="378">
        <f>MAX(HN41:HO41)</f>
        <v>4.8</v>
      </c>
      <c r="HQ41" s="461" t="str">
        <f t="shared" si="193"/>
        <v>4.8/2.8</v>
      </c>
      <c r="HR41" s="526">
        <v>5</v>
      </c>
      <c r="HS41" s="503">
        <v>7</v>
      </c>
      <c r="HT41" s="503">
        <v>7</v>
      </c>
      <c r="HU41" s="541">
        <v>6.7</v>
      </c>
      <c r="HV41" s="498">
        <f t="shared" si="194"/>
        <v>5.8</v>
      </c>
      <c r="HW41" s="499" t="str">
        <f t="shared" si="259"/>
        <v>TB</v>
      </c>
      <c r="HX41" s="500">
        <f t="shared" si="195"/>
        <v>6</v>
      </c>
      <c r="HY41" s="497" t="str">
        <f t="shared" si="260"/>
        <v>TBK</v>
      </c>
      <c r="HZ41" s="387">
        <f t="shared" si="261"/>
        <v>5.9</v>
      </c>
      <c r="IA41" s="594" t="str">
        <f t="shared" si="262"/>
        <v>TB</v>
      </c>
      <c r="IB41" s="496"/>
      <c r="IC41" s="496"/>
      <c r="ID41" s="496"/>
      <c r="IE41" s="501">
        <f>ROUND(SUM(IB41:ID41)/3,1)</f>
        <v>0</v>
      </c>
      <c r="IF41" s="387">
        <f t="shared" si="196"/>
        <v>3</v>
      </c>
      <c r="IG41" s="601" t="str">
        <f t="shared" si="263"/>
        <v>Kém</v>
      </c>
      <c r="IH41" s="497"/>
    </row>
    <row r="42" spans="1:243" s="26" customFormat="1" ht="22.5" customHeight="1" hidden="1">
      <c r="A42" s="15">
        <f t="shared" si="136"/>
        <v>15</v>
      </c>
      <c r="B42" s="156" t="s">
        <v>85</v>
      </c>
      <c r="C42" s="157" t="s">
        <v>165</v>
      </c>
      <c r="D42" s="158" t="s">
        <v>166</v>
      </c>
      <c r="E42" s="206">
        <v>5.2</v>
      </c>
      <c r="F42" s="202">
        <v>3</v>
      </c>
      <c r="G42" s="202">
        <v>6</v>
      </c>
      <c r="H42" s="203" t="str">
        <f t="shared" si="269"/>
        <v>3/6</v>
      </c>
      <c r="I42" s="206">
        <f t="shared" si="206"/>
        <v>4.1</v>
      </c>
      <c r="J42" s="206">
        <f t="shared" si="207"/>
        <v>5.6</v>
      </c>
      <c r="K42" s="442">
        <f t="shared" si="270"/>
        <v>5.6</v>
      </c>
      <c r="L42" s="206" t="str">
        <f t="shared" si="271"/>
        <v>4.1/5.6</v>
      </c>
      <c r="M42" s="206">
        <v>7.5</v>
      </c>
      <c r="N42" s="202">
        <v>5</v>
      </c>
      <c r="O42" s="202"/>
      <c r="P42" s="203">
        <f t="shared" si="208"/>
        <v>5</v>
      </c>
      <c r="Q42" s="206">
        <f t="shared" si="209"/>
        <v>6.3</v>
      </c>
      <c r="R42" s="206" t="str">
        <f t="shared" si="210"/>
        <v>-</v>
      </c>
      <c r="S42" s="442">
        <f t="shared" si="211"/>
        <v>6.3</v>
      </c>
      <c r="T42" s="206">
        <f t="shared" si="212"/>
        <v>6.3</v>
      </c>
      <c r="U42" s="206">
        <v>5.7</v>
      </c>
      <c r="V42" s="202">
        <v>5</v>
      </c>
      <c r="W42" s="202"/>
      <c r="X42" s="203">
        <f t="shared" si="213"/>
        <v>5</v>
      </c>
      <c r="Y42" s="206">
        <f t="shared" si="214"/>
        <v>5.4</v>
      </c>
      <c r="Z42" s="206" t="str">
        <f t="shared" si="215"/>
        <v>-</v>
      </c>
      <c r="AA42" s="442">
        <f>MAX(Y42:Z42)</f>
        <v>5.4</v>
      </c>
      <c r="AB42" s="206">
        <f>IF(Y42&gt;=5,Y42,IF(Z42&gt;=5,Y42&amp;"/"&amp;Z42,Y42&amp;"/"&amp;Z42))</f>
        <v>5.4</v>
      </c>
      <c r="AC42" s="206">
        <v>5</v>
      </c>
      <c r="AD42" s="202">
        <v>5</v>
      </c>
      <c r="AE42" s="202"/>
      <c r="AF42" s="203">
        <f t="shared" si="216"/>
        <v>5</v>
      </c>
      <c r="AG42" s="206">
        <f t="shared" si="217"/>
        <v>5</v>
      </c>
      <c r="AH42" s="206" t="str">
        <f t="shared" si="218"/>
        <v>-</v>
      </c>
      <c r="AI42" s="442">
        <f t="shared" si="219"/>
        <v>5</v>
      </c>
      <c r="AJ42" s="206">
        <f t="shared" si="220"/>
        <v>5</v>
      </c>
      <c r="AK42" s="206">
        <v>5.5</v>
      </c>
      <c r="AL42" s="202">
        <v>4</v>
      </c>
      <c r="AM42" s="202">
        <v>6</v>
      </c>
      <c r="AN42" s="203" t="str">
        <f t="shared" si="221"/>
        <v>4/6</v>
      </c>
      <c r="AO42" s="206">
        <f t="shared" si="222"/>
        <v>4.8</v>
      </c>
      <c r="AP42" s="206">
        <f t="shared" si="223"/>
        <v>5.8</v>
      </c>
      <c r="AQ42" s="442">
        <f t="shared" si="277"/>
        <v>5.8</v>
      </c>
      <c r="AR42" s="206" t="str">
        <f t="shared" si="278"/>
        <v>4.8/5.8</v>
      </c>
      <c r="AS42" s="206">
        <v>3</v>
      </c>
      <c r="AT42" s="202">
        <v>0</v>
      </c>
      <c r="AU42" s="202">
        <v>4</v>
      </c>
      <c r="AV42" s="203" t="str">
        <f t="shared" si="226"/>
        <v>0/4</v>
      </c>
      <c r="AW42" s="206">
        <f t="shared" si="227"/>
        <v>1.5</v>
      </c>
      <c r="AX42" s="206">
        <f t="shared" si="228"/>
        <v>3.5</v>
      </c>
      <c r="AY42" s="442">
        <v>6.8</v>
      </c>
      <c r="AZ42" s="443" t="s">
        <v>287</v>
      </c>
      <c r="BA42" s="431">
        <v>5</v>
      </c>
      <c r="BB42" s="427">
        <f t="shared" si="229"/>
        <v>5.8</v>
      </c>
      <c r="BC42" s="235" t="str">
        <f t="shared" si="230"/>
        <v>TB</v>
      </c>
      <c r="BD42" s="206">
        <v>5.7</v>
      </c>
      <c r="BE42" s="202">
        <v>3</v>
      </c>
      <c r="BF42" s="202">
        <v>3</v>
      </c>
      <c r="BG42" s="203" t="str">
        <f t="shared" si="265"/>
        <v>3/3</v>
      </c>
      <c r="BH42" s="206">
        <f t="shared" si="231"/>
        <v>4.4</v>
      </c>
      <c r="BI42" s="206">
        <f t="shared" si="232"/>
        <v>4.4</v>
      </c>
      <c r="BJ42" s="443">
        <v>5.5</v>
      </c>
      <c r="BK42" s="448" t="s">
        <v>270</v>
      </c>
      <c r="BL42" s="206">
        <v>5.7</v>
      </c>
      <c r="BM42" s="431">
        <v>6</v>
      </c>
      <c r="BN42" s="431"/>
      <c r="BO42" s="203">
        <f t="shared" si="264"/>
        <v>6</v>
      </c>
      <c r="BP42" s="206">
        <f t="shared" si="233"/>
        <v>5.9</v>
      </c>
      <c r="BQ42" s="206" t="str">
        <f t="shared" si="234"/>
        <v>-</v>
      </c>
      <c r="BR42" s="443">
        <f t="shared" si="274"/>
        <v>5.9</v>
      </c>
      <c r="BS42" s="444">
        <f t="shared" si="275"/>
        <v>5.9</v>
      </c>
      <c r="BT42" s="206"/>
      <c r="BU42" s="206"/>
      <c r="BV42" s="443"/>
      <c r="BW42" s="444"/>
      <c r="BX42" s="206">
        <v>6.5</v>
      </c>
      <c r="BY42" s="202">
        <v>5</v>
      </c>
      <c r="BZ42" s="202"/>
      <c r="CA42" s="203">
        <f t="shared" si="235"/>
        <v>5</v>
      </c>
      <c r="CB42" s="206">
        <f t="shared" si="236"/>
        <v>5.8</v>
      </c>
      <c r="CC42" s="206" t="str">
        <f t="shared" si="237"/>
        <v>-</v>
      </c>
      <c r="CD42" s="443">
        <f t="shared" si="238"/>
        <v>5.8</v>
      </c>
      <c r="CE42" s="444">
        <f t="shared" si="239"/>
        <v>5.8</v>
      </c>
      <c r="CF42" s="206">
        <v>7.5</v>
      </c>
      <c r="CG42" s="202">
        <v>5</v>
      </c>
      <c r="CH42" s="202"/>
      <c r="CI42" s="203">
        <f t="shared" si="240"/>
        <v>5</v>
      </c>
      <c r="CJ42" s="206">
        <f t="shared" si="241"/>
        <v>6.3</v>
      </c>
      <c r="CK42" s="206" t="str">
        <f t="shared" si="242"/>
        <v>-</v>
      </c>
      <c r="CL42" s="443">
        <f t="shared" si="266"/>
        <v>6.3</v>
      </c>
      <c r="CM42" s="444">
        <f t="shared" si="267"/>
        <v>6.3</v>
      </c>
      <c r="CN42" s="206">
        <v>5.2</v>
      </c>
      <c r="CO42" s="202">
        <v>5</v>
      </c>
      <c r="CP42" s="202"/>
      <c r="CQ42" s="203">
        <f t="shared" si="243"/>
        <v>5</v>
      </c>
      <c r="CR42" s="206">
        <f t="shared" si="244"/>
        <v>5.1</v>
      </c>
      <c r="CS42" s="206" t="str">
        <f t="shared" si="245"/>
        <v>-</v>
      </c>
      <c r="CT42" s="443">
        <f t="shared" si="272"/>
        <v>5.1</v>
      </c>
      <c r="CU42" s="444">
        <f t="shared" si="273"/>
        <v>5.1</v>
      </c>
      <c r="CV42" s="206">
        <v>7.2</v>
      </c>
      <c r="CW42" s="202">
        <v>4</v>
      </c>
      <c r="CX42" s="202"/>
      <c r="CY42" s="203">
        <f t="shared" si="268"/>
        <v>4</v>
      </c>
      <c r="CZ42" s="206">
        <f t="shared" si="246"/>
        <v>5.6</v>
      </c>
      <c r="DA42" s="206" t="str">
        <f t="shared" si="247"/>
        <v>-</v>
      </c>
      <c r="DB42" s="443">
        <f>MAX(CZ42:DA42)</f>
        <v>5.6</v>
      </c>
      <c r="DC42" s="444">
        <f>IF(CZ42&gt;=5,CZ42,IF(DA42&gt;=5,CZ42&amp;"/"&amp;DA42,CZ42&amp;"/"&amp;DA42))</f>
        <v>5.6</v>
      </c>
      <c r="DD42" s="206">
        <v>5</v>
      </c>
      <c r="DE42" s="202">
        <v>3</v>
      </c>
      <c r="DF42" s="202">
        <v>4</v>
      </c>
      <c r="DG42" s="203" t="str">
        <f t="shared" si="248"/>
        <v>3/4</v>
      </c>
      <c r="DH42" s="206">
        <f t="shared" si="249"/>
        <v>4</v>
      </c>
      <c r="DI42" s="206">
        <f t="shared" si="250"/>
        <v>4.5</v>
      </c>
      <c r="DJ42" s="443">
        <v>6</v>
      </c>
      <c r="DK42" s="448" t="s">
        <v>400</v>
      </c>
      <c r="DL42" s="206">
        <v>7.4</v>
      </c>
      <c r="DM42" s="202">
        <v>8</v>
      </c>
      <c r="DN42" s="202"/>
      <c r="DO42" s="203">
        <f t="shared" si="251"/>
        <v>8</v>
      </c>
      <c r="DP42" s="206">
        <f t="shared" si="252"/>
        <v>7.7</v>
      </c>
      <c r="DQ42" s="206" t="str">
        <f t="shared" si="253"/>
        <v>-</v>
      </c>
      <c r="DR42" s="443">
        <f t="shared" si="254"/>
        <v>7.7</v>
      </c>
      <c r="DS42" s="444">
        <f t="shared" si="255"/>
        <v>7.7</v>
      </c>
      <c r="DT42" s="221">
        <v>5</v>
      </c>
      <c r="DU42" s="222">
        <v>6</v>
      </c>
      <c r="DV42" s="222">
        <v>7</v>
      </c>
      <c r="DW42" s="443">
        <f aca="true" t="shared" si="279" ref="DW42:DW47">ROUND(SUM(DT42:DV42)/3,1)</f>
        <v>6</v>
      </c>
      <c r="DX42" s="202">
        <v>5</v>
      </c>
      <c r="DY42" s="427">
        <f t="shared" si="198"/>
        <v>5.8</v>
      </c>
      <c r="DZ42" s="305" t="str">
        <f t="shared" si="256"/>
        <v>TB</v>
      </c>
      <c r="EA42" s="427">
        <f t="shared" si="199"/>
        <v>5.8</v>
      </c>
      <c r="EB42" s="305" t="str">
        <f t="shared" si="257"/>
        <v>TB</v>
      </c>
      <c r="EC42" s="433">
        <v>5</v>
      </c>
      <c r="ED42" s="383">
        <v>0</v>
      </c>
      <c r="EE42" s="383">
        <v>2</v>
      </c>
      <c r="EF42" s="384" t="str">
        <f t="shared" si="151"/>
        <v>0/2</v>
      </c>
      <c r="EG42" s="382">
        <f t="shared" si="152"/>
        <v>2.5</v>
      </c>
      <c r="EH42" s="382">
        <f t="shared" si="153"/>
        <v>3.5</v>
      </c>
      <c r="EI42" s="378">
        <v>6</v>
      </c>
      <c r="EJ42" s="521" t="s">
        <v>511</v>
      </c>
      <c r="EK42" s="433">
        <v>2</v>
      </c>
      <c r="EL42" s="383">
        <v>0</v>
      </c>
      <c r="EM42" s="383">
        <v>1</v>
      </c>
      <c r="EN42" s="384" t="str">
        <f t="shared" si="155"/>
        <v>0/1</v>
      </c>
      <c r="EO42" s="382">
        <f t="shared" si="156"/>
        <v>1</v>
      </c>
      <c r="EP42" s="382">
        <f t="shared" si="157"/>
        <v>1.5</v>
      </c>
      <c r="EQ42" s="378">
        <v>6.7</v>
      </c>
      <c r="ER42" s="521" t="s">
        <v>490</v>
      </c>
      <c r="ES42" s="433">
        <v>7.5</v>
      </c>
      <c r="ET42" s="383">
        <v>0</v>
      </c>
      <c r="EU42" s="383">
        <v>6</v>
      </c>
      <c r="EV42" s="384" t="str">
        <f t="shared" si="201"/>
        <v>0/6</v>
      </c>
      <c r="EW42" s="382">
        <f t="shared" si="159"/>
        <v>3.8</v>
      </c>
      <c r="EX42" s="382">
        <f t="shared" si="160"/>
        <v>6.8</v>
      </c>
      <c r="EY42" s="378">
        <f>MAX(EW42:EX42)</f>
        <v>6.8</v>
      </c>
      <c r="EZ42" s="389" t="str">
        <f t="shared" si="161"/>
        <v>3.8/6.8</v>
      </c>
      <c r="FA42" s="433">
        <v>6.5</v>
      </c>
      <c r="FB42" s="383">
        <v>3</v>
      </c>
      <c r="FC42" s="383">
        <v>4</v>
      </c>
      <c r="FD42" s="384" t="str">
        <f t="shared" si="162"/>
        <v>3/4</v>
      </c>
      <c r="FE42" s="382">
        <f t="shared" si="163"/>
        <v>4.8</v>
      </c>
      <c r="FF42" s="382">
        <f t="shared" si="164"/>
        <v>5.3</v>
      </c>
      <c r="FG42" s="378">
        <f>MAX(FE42:FF42)</f>
        <v>5.3</v>
      </c>
      <c r="FH42" s="389" t="str">
        <f t="shared" si="197"/>
        <v>4.8/5.3</v>
      </c>
      <c r="FI42" s="433">
        <v>5.33</v>
      </c>
      <c r="FJ42" s="383">
        <v>1</v>
      </c>
      <c r="FK42" s="383">
        <v>4</v>
      </c>
      <c r="FL42" s="384" t="str">
        <f t="shared" si="165"/>
        <v>1/4</v>
      </c>
      <c r="FM42" s="382">
        <f t="shared" si="166"/>
        <v>3.2</v>
      </c>
      <c r="FN42" s="382">
        <f t="shared" si="167"/>
        <v>4.7</v>
      </c>
      <c r="FO42" s="378">
        <v>5.5</v>
      </c>
      <c r="FP42" s="521" t="s">
        <v>454</v>
      </c>
      <c r="FQ42" s="433">
        <v>4.5</v>
      </c>
      <c r="FR42" s="383">
        <v>2</v>
      </c>
      <c r="FS42" s="383">
        <v>5</v>
      </c>
      <c r="FT42" s="384" t="str">
        <f t="shared" si="276"/>
        <v>2/5</v>
      </c>
      <c r="FU42" s="382">
        <f t="shared" si="170"/>
        <v>3.3</v>
      </c>
      <c r="FV42" s="382">
        <f t="shared" si="171"/>
        <v>4.8</v>
      </c>
      <c r="FW42" s="378">
        <v>5.8</v>
      </c>
      <c r="FX42" s="521" t="s">
        <v>473</v>
      </c>
      <c r="FY42" s="496">
        <v>5</v>
      </c>
      <c r="FZ42" s="496">
        <v>6</v>
      </c>
      <c r="GA42" s="501">
        <v>6</v>
      </c>
      <c r="GB42" s="500">
        <f t="shared" si="173"/>
        <v>6</v>
      </c>
      <c r="GC42" s="529" t="str">
        <f t="shared" si="258"/>
        <v>TBK</v>
      </c>
      <c r="GD42" s="433">
        <v>7</v>
      </c>
      <c r="GE42" s="383">
        <v>2</v>
      </c>
      <c r="GF42" s="383">
        <v>2</v>
      </c>
      <c r="GG42" s="384" t="str">
        <f t="shared" si="202"/>
        <v>2/2</v>
      </c>
      <c r="GH42" s="382">
        <f t="shared" si="175"/>
        <v>4.5</v>
      </c>
      <c r="GI42" s="382">
        <f t="shared" si="176"/>
        <v>4.5</v>
      </c>
      <c r="GJ42" s="378">
        <f>MAX(GH42:GI42)</f>
        <v>4.5</v>
      </c>
      <c r="GK42" s="461" t="str">
        <f t="shared" si="177"/>
        <v>4.5/4.5</v>
      </c>
      <c r="GL42" s="433">
        <v>5</v>
      </c>
      <c r="GM42" s="383">
        <v>1</v>
      </c>
      <c r="GN42" s="383">
        <v>4</v>
      </c>
      <c r="GO42" s="384" t="str">
        <f t="shared" si="178"/>
        <v>1/4</v>
      </c>
      <c r="GP42" s="382">
        <f t="shared" si="179"/>
        <v>3</v>
      </c>
      <c r="GQ42" s="382">
        <f t="shared" si="180"/>
        <v>4.5</v>
      </c>
      <c r="GR42" s="378">
        <f>MAX(GP42:GQ42)</f>
        <v>4.5</v>
      </c>
      <c r="GS42" s="461" t="str">
        <f t="shared" si="181"/>
        <v>3/4.5</v>
      </c>
      <c r="GT42" s="433">
        <v>6.5</v>
      </c>
      <c r="GU42" s="383">
        <v>6</v>
      </c>
      <c r="GV42" s="383"/>
      <c r="GW42" s="384">
        <f t="shared" si="203"/>
        <v>6</v>
      </c>
      <c r="GX42" s="382">
        <f t="shared" si="183"/>
        <v>6.3</v>
      </c>
      <c r="GY42" s="382" t="str">
        <f t="shared" si="184"/>
        <v>-</v>
      </c>
      <c r="GZ42" s="378">
        <f>MAX(GX42:GY42)</f>
        <v>6.3</v>
      </c>
      <c r="HA42" s="389">
        <f t="shared" si="185"/>
        <v>6.3</v>
      </c>
      <c r="HB42" s="433">
        <v>8</v>
      </c>
      <c r="HC42" s="383">
        <v>5</v>
      </c>
      <c r="HD42" s="383"/>
      <c r="HE42" s="384">
        <f t="shared" si="204"/>
        <v>5</v>
      </c>
      <c r="HF42" s="382">
        <f t="shared" si="187"/>
        <v>6.5</v>
      </c>
      <c r="HG42" s="382" t="str">
        <f t="shared" si="188"/>
        <v>-</v>
      </c>
      <c r="HH42" s="378">
        <f>MAX(HF42:HG42)</f>
        <v>6.5</v>
      </c>
      <c r="HI42" s="389">
        <f t="shared" si="189"/>
        <v>6.5</v>
      </c>
      <c r="HJ42" s="433">
        <v>6</v>
      </c>
      <c r="HK42" s="383">
        <v>6</v>
      </c>
      <c r="HL42" s="383"/>
      <c r="HM42" s="384">
        <f t="shared" si="205"/>
        <v>6</v>
      </c>
      <c r="HN42" s="382">
        <f t="shared" si="191"/>
        <v>6</v>
      </c>
      <c r="HO42" s="382" t="str">
        <f t="shared" si="192"/>
        <v>-</v>
      </c>
      <c r="HP42" s="378">
        <f>MAX(HN42:HO42)</f>
        <v>6</v>
      </c>
      <c r="HQ42" s="389">
        <f t="shared" si="193"/>
        <v>6</v>
      </c>
      <c r="HR42" s="526">
        <v>7</v>
      </c>
      <c r="HS42" s="503">
        <v>6</v>
      </c>
      <c r="HT42" s="503">
        <v>6</v>
      </c>
      <c r="HU42" s="562">
        <v>0</v>
      </c>
      <c r="HV42" s="498">
        <f t="shared" si="194"/>
        <v>4.1</v>
      </c>
      <c r="HW42" s="499" t="str">
        <f t="shared" si="259"/>
        <v>Yếu</v>
      </c>
      <c r="HX42" s="500">
        <f t="shared" si="195"/>
        <v>5.2</v>
      </c>
      <c r="HY42" s="497" t="str">
        <f t="shared" si="260"/>
        <v>TB</v>
      </c>
      <c r="HZ42" s="387">
        <f t="shared" si="261"/>
        <v>5.5</v>
      </c>
      <c r="IA42" s="594" t="str">
        <f t="shared" si="262"/>
        <v>TB</v>
      </c>
      <c r="IB42" s="496"/>
      <c r="IC42" s="496"/>
      <c r="ID42" s="496"/>
      <c r="IE42" s="501">
        <f>ROUND(SUM(IB42:ID42)/3,1)</f>
        <v>0</v>
      </c>
      <c r="IF42" s="387">
        <f t="shared" si="196"/>
        <v>2.8</v>
      </c>
      <c r="IG42" s="601" t="str">
        <f t="shared" si="263"/>
        <v>Kém</v>
      </c>
      <c r="IH42" s="497"/>
      <c r="II42" s="405"/>
    </row>
    <row r="43" spans="1:242" s="17" customFormat="1" ht="22.5" customHeight="1" hidden="1">
      <c r="A43" s="15">
        <f t="shared" si="136"/>
        <v>16</v>
      </c>
      <c r="B43" s="156" t="s">
        <v>87</v>
      </c>
      <c r="C43" s="157" t="s">
        <v>169</v>
      </c>
      <c r="D43" s="158" t="s">
        <v>123</v>
      </c>
      <c r="E43" s="206">
        <v>8</v>
      </c>
      <c r="F43" s="202">
        <v>1</v>
      </c>
      <c r="G43" s="202">
        <v>6</v>
      </c>
      <c r="H43" s="203" t="str">
        <f t="shared" si="269"/>
        <v>1/6</v>
      </c>
      <c r="I43" s="206">
        <f t="shared" si="206"/>
        <v>4.5</v>
      </c>
      <c r="J43" s="206">
        <f t="shared" si="207"/>
        <v>7</v>
      </c>
      <c r="K43" s="442">
        <f t="shared" si="270"/>
        <v>7</v>
      </c>
      <c r="L43" s="206" t="str">
        <f t="shared" si="271"/>
        <v>4.5/7</v>
      </c>
      <c r="M43" s="206">
        <v>7.5</v>
      </c>
      <c r="N43" s="202">
        <v>2</v>
      </c>
      <c r="O43" s="202">
        <v>3</v>
      </c>
      <c r="P43" s="203" t="str">
        <f t="shared" si="208"/>
        <v>2/3</v>
      </c>
      <c r="Q43" s="206">
        <f t="shared" si="209"/>
        <v>4.8</v>
      </c>
      <c r="R43" s="206">
        <f t="shared" si="210"/>
        <v>5.3</v>
      </c>
      <c r="S43" s="442">
        <f t="shared" si="211"/>
        <v>5.3</v>
      </c>
      <c r="T43" s="206" t="str">
        <f t="shared" si="212"/>
        <v>4.8/5.3</v>
      </c>
      <c r="U43" s="206">
        <v>6.3</v>
      </c>
      <c r="V43" s="202">
        <v>2</v>
      </c>
      <c r="W43" s="202">
        <v>5</v>
      </c>
      <c r="X43" s="203" t="str">
        <f t="shared" si="213"/>
        <v>2/5</v>
      </c>
      <c r="Y43" s="206">
        <f t="shared" si="214"/>
        <v>4.2</v>
      </c>
      <c r="Z43" s="206">
        <f t="shared" si="215"/>
        <v>5.7</v>
      </c>
      <c r="AA43" s="442">
        <f>MAX(Y43:Z43)</f>
        <v>5.7</v>
      </c>
      <c r="AB43" s="206" t="str">
        <f>IF(Y43&gt;=5,Y43,IF(Z43&gt;=5,Y43&amp;"/"&amp;Z43,Y43&amp;"/"&amp;Z43))</f>
        <v>4.2/5.7</v>
      </c>
      <c r="AC43" s="206">
        <v>5</v>
      </c>
      <c r="AD43" s="202">
        <v>5</v>
      </c>
      <c r="AE43" s="202"/>
      <c r="AF43" s="203">
        <f t="shared" si="216"/>
        <v>5</v>
      </c>
      <c r="AG43" s="206">
        <f t="shared" si="217"/>
        <v>5</v>
      </c>
      <c r="AH43" s="206" t="str">
        <f t="shared" si="218"/>
        <v>-</v>
      </c>
      <c r="AI43" s="442">
        <f t="shared" si="219"/>
        <v>5</v>
      </c>
      <c r="AJ43" s="206">
        <f t="shared" si="220"/>
        <v>5</v>
      </c>
      <c r="AK43" s="206">
        <v>7.5</v>
      </c>
      <c r="AL43" s="202">
        <v>6</v>
      </c>
      <c r="AM43" s="202"/>
      <c r="AN43" s="203">
        <f t="shared" si="221"/>
        <v>6</v>
      </c>
      <c r="AO43" s="206">
        <f t="shared" si="222"/>
        <v>6.8</v>
      </c>
      <c r="AP43" s="206" t="str">
        <f t="shared" si="223"/>
        <v>-</v>
      </c>
      <c r="AQ43" s="442">
        <f t="shared" si="277"/>
        <v>6.8</v>
      </c>
      <c r="AR43" s="206">
        <f t="shared" si="278"/>
        <v>6.8</v>
      </c>
      <c r="AS43" s="206">
        <v>5.3</v>
      </c>
      <c r="AT43" s="202">
        <v>1</v>
      </c>
      <c r="AU43" s="202">
        <v>5</v>
      </c>
      <c r="AV43" s="203" t="str">
        <f t="shared" si="226"/>
        <v>1/5</v>
      </c>
      <c r="AW43" s="206">
        <f t="shared" si="227"/>
        <v>3.2</v>
      </c>
      <c r="AX43" s="206">
        <f t="shared" si="228"/>
        <v>5.2</v>
      </c>
      <c r="AY43" s="442">
        <f>MAX(AW43:AX43)</f>
        <v>5.2</v>
      </c>
      <c r="AZ43" s="206" t="str">
        <f>IF(AW43&gt;=5,AW43,IF(AX43&gt;=5,AW43&amp;"/"&amp;AX43,AW43&amp;"/"&amp;AX43))</f>
        <v>3.2/5.2</v>
      </c>
      <c r="BA43" s="431">
        <v>5</v>
      </c>
      <c r="BB43" s="427">
        <f t="shared" si="229"/>
        <v>5.7</v>
      </c>
      <c r="BC43" s="235" t="str">
        <f t="shared" si="230"/>
        <v>TB</v>
      </c>
      <c r="BD43" s="206">
        <v>6</v>
      </c>
      <c r="BE43" s="202">
        <v>3</v>
      </c>
      <c r="BF43" s="202">
        <v>6</v>
      </c>
      <c r="BG43" s="203" t="str">
        <f t="shared" si="265"/>
        <v>3/6</v>
      </c>
      <c r="BH43" s="206">
        <f t="shared" si="231"/>
        <v>4.5</v>
      </c>
      <c r="BI43" s="206">
        <f t="shared" si="232"/>
        <v>6</v>
      </c>
      <c r="BJ43" s="443">
        <f>MAX(BH43:BI43)</f>
        <v>6</v>
      </c>
      <c r="BK43" s="444" t="str">
        <f>IF(BH43&gt;=5,BH43,IF(BI43&gt;=5,BH43&amp;"/"&amp;BI43,BH43&amp;"/"&amp;BI43))</f>
        <v>4.5/6</v>
      </c>
      <c r="BL43" s="206">
        <v>7</v>
      </c>
      <c r="BM43" s="431">
        <v>7</v>
      </c>
      <c r="BN43" s="431"/>
      <c r="BO43" s="203">
        <f t="shared" si="264"/>
        <v>7</v>
      </c>
      <c r="BP43" s="206">
        <f t="shared" si="233"/>
        <v>7</v>
      </c>
      <c r="BQ43" s="206" t="str">
        <f t="shared" si="234"/>
        <v>-</v>
      </c>
      <c r="BR43" s="443">
        <f t="shared" si="274"/>
        <v>7</v>
      </c>
      <c r="BS43" s="444">
        <f t="shared" si="275"/>
        <v>7</v>
      </c>
      <c r="BT43" s="206"/>
      <c r="BU43" s="206"/>
      <c r="BV43" s="443"/>
      <c r="BW43" s="444"/>
      <c r="BX43" s="206">
        <v>7</v>
      </c>
      <c r="BY43" s="202">
        <v>5</v>
      </c>
      <c r="BZ43" s="202"/>
      <c r="CA43" s="203">
        <f t="shared" si="235"/>
        <v>5</v>
      </c>
      <c r="CB43" s="206">
        <f t="shared" si="236"/>
        <v>6</v>
      </c>
      <c r="CC43" s="206" t="str">
        <f t="shared" si="237"/>
        <v>-</v>
      </c>
      <c r="CD43" s="443">
        <f t="shared" si="238"/>
        <v>6</v>
      </c>
      <c r="CE43" s="444">
        <f t="shared" si="239"/>
        <v>6</v>
      </c>
      <c r="CF43" s="206">
        <v>7.5</v>
      </c>
      <c r="CG43" s="202">
        <v>0</v>
      </c>
      <c r="CH43" s="202">
        <v>5</v>
      </c>
      <c r="CI43" s="203" t="str">
        <f t="shared" si="240"/>
        <v>0/5</v>
      </c>
      <c r="CJ43" s="206">
        <f t="shared" si="241"/>
        <v>3.8</v>
      </c>
      <c r="CK43" s="206">
        <f t="shared" si="242"/>
        <v>6.3</v>
      </c>
      <c r="CL43" s="443">
        <f t="shared" si="266"/>
        <v>6.3</v>
      </c>
      <c r="CM43" s="444" t="str">
        <f t="shared" si="267"/>
        <v>3.8/6.3</v>
      </c>
      <c r="CN43" s="206">
        <v>4.2</v>
      </c>
      <c r="CO43" s="202">
        <v>6</v>
      </c>
      <c r="CP43" s="202"/>
      <c r="CQ43" s="203">
        <f t="shared" si="243"/>
        <v>6</v>
      </c>
      <c r="CR43" s="206">
        <f t="shared" si="244"/>
        <v>5.1</v>
      </c>
      <c r="CS43" s="206" t="str">
        <f t="shared" si="245"/>
        <v>-</v>
      </c>
      <c r="CT43" s="443">
        <f t="shared" si="272"/>
        <v>5.1</v>
      </c>
      <c r="CU43" s="444">
        <f t="shared" si="273"/>
        <v>5.1</v>
      </c>
      <c r="CV43" s="206">
        <v>6.2</v>
      </c>
      <c r="CW43" s="202">
        <v>2</v>
      </c>
      <c r="CX43" s="202">
        <v>3</v>
      </c>
      <c r="CY43" s="203" t="str">
        <f t="shared" si="268"/>
        <v>2/3</v>
      </c>
      <c r="CZ43" s="206">
        <f t="shared" si="246"/>
        <v>4.1</v>
      </c>
      <c r="DA43" s="206">
        <f t="shared" si="247"/>
        <v>4.6</v>
      </c>
      <c r="DB43" s="443">
        <v>7.3</v>
      </c>
      <c r="DC43" s="448" t="s">
        <v>406</v>
      </c>
      <c r="DD43" s="206">
        <v>4</v>
      </c>
      <c r="DE43" s="202">
        <v>2</v>
      </c>
      <c r="DF43" s="202">
        <v>3</v>
      </c>
      <c r="DG43" s="203" t="str">
        <f t="shared" si="248"/>
        <v>2/3</v>
      </c>
      <c r="DH43" s="206">
        <f t="shared" si="249"/>
        <v>3</v>
      </c>
      <c r="DI43" s="206">
        <f t="shared" si="250"/>
        <v>3.5</v>
      </c>
      <c r="DJ43" s="443">
        <v>5</v>
      </c>
      <c r="DK43" s="448" t="s">
        <v>384</v>
      </c>
      <c r="DL43" s="206">
        <v>7.4</v>
      </c>
      <c r="DM43" s="202">
        <v>10</v>
      </c>
      <c r="DN43" s="202"/>
      <c r="DO43" s="203">
        <f t="shared" si="251"/>
        <v>10</v>
      </c>
      <c r="DP43" s="206">
        <f t="shared" si="252"/>
        <v>8.7</v>
      </c>
      <c r="DQ43" s="206" t="str">
        <f t="shared" si="253"/>
        <v>-</v>
      </c>
      <c r="DR43" s="443">
        <f t="shared" si="254"/>
        <v>8.7</v>
      </c>
      <c r="DS43" s="444">
        <f t="shared" si="255"/>
        <v>8.7</v>
      </c>
      <c r="DT43" s="221">
        <v>5</v>
      </c>
      <c r="DU43" s="222">
        <v>5</v>
      </c>
      <c r="DV43" s="222">
        <v>7</v>
      </c>
      <c r="DW43" s="443">
        <f t="shared" si="279"/>
        <v>5.7</v>
      </c>
      <c r="DX43" s="202">
        <v>7</v>
      </c>
      <c r="DY43" s="427">
        <f t="shared" si="198"/>
        <v>6.3</v>
      </c>
      <c r="DZ43" s="305" t="str">
        <f t="shared" si="256"/>
        <v>TBK</v>
      </c>
      <c r="EA43" s="427">
        <f t="shared" si="199"/>
        <v>6.1</v>
      </c>
      <c r="EB43" s="305" t="str">
        <f t="shared" si="257"/>
        <v>TBK</v>
      </c>
      <c r="EC43" s="433">
        <v>5.5</v>
      </c>
      <c r="ED43" s="383">
        <v>3</v>
      </c>
      <c r="EE43" s="383">
        <v>2</v>
      </c>
      <c r="EF43" s="384" t="str">
        <f t="shared" si="151"/>
        <v>3/2</v>
      </c>
      <c r="EG43" s="382">
        <f t="shared" si="152"/>
        <v>4.3</v>
      </c>
      <c r="EH43" s="382">
        <f t="shared" si="153"/>
        <v>3.8</v>
      </c>
      <c r="EI43" s="378">
        <v>5</v>
      </c>
      <c r="EJ43" s="521" t="s">
        <v>510</v>
      </c>
      <c r="EK43" s="433">
        <v>5.75</v>
      </c>
      <c r="EL43" s="383">
        <v>1</v>
      </c>
      <c r="EM43" s="383">
        <v>0</v>
      </c>
      <c r="EN43" s="384" t="str">
        <f t="shared" si="155"/>
        <v>1/0</v>
      </c>
      <c r="EO43" s="382">
        <f t="shared" si="156"/>
        <v>3.4</v>
      </c>
      <c r="EP43" s="382">
        <f t="shared" si="157"/>
        <v>2.9</v>
      </c>
      <c r="EQ43" s="378">
        <v>5.7</v>
      </c>
      <c r="ER43" s="521" t="s">
        <v>486</v>
      </c>
      <c r="ES43" s="433">
        <v>6</v>
      </c>
      <c r="ET43" s="383">
        <v>1</v>
      </c>
      <c r="EU43" s="383">
        <v>6</v>
      </c>
      <c r="EV43" s="384" t="str">
        <f t="shared" si="201"/>
        <v>1/6</v>
      </c>
      <c r="EW43" s="382">
        <f t="shared" si="159"/>
        <v>3.5</v>
      </c>
      <c r="EX43" s="382">
        <f t="shared" si="160"/>
        <v>6</v>
      </c>
      <c r="EY43" s="378">
        <f>MAX(EW43:EX43)</f>
        <v>6</v>
      </c>
      <c r="EZ43" s="389" t="str">
        <f t="shared" si="161"/>
        <v>3.5/6</v>
      </c>
      <c r="FA43" s="433">
        <v>6.5</v>
      </c>
      <c r="FB43" s="383">
        <v>4</v>
      </c>
      <c r="FC43" s="383"/>
      <c r="FD43" s="384">
        <f t="shared" si="162"/>
        <v>4</v>
      </c>
      <c r="FE43" s="382">
        <f t="shared" si="163"/>
        <v>5.3</v>
      </c>
      <c r="FF43" s="382" t="str">
        <f t="shared" si="164"/>
        <v>-</v>
      </c>
      <c r="FG43" s="378">
        <f>MAX(FE43:FF43)</f>
        <v>5.3</v>
      </c>
      <c r="FH43" s="389">
        <f t="shared" si="197"/>
        <v>5.3</v>
      </c>
      <c r="FI43" s="433">
        <v>6.33</v>
      </c>
      <c r="FJ43" s="383">
        <v>1</v>
      </c>
      <c r="FK43" s="383">
        <v>0</v>
      </c>
      <c r="FL43" s="384" t="str">
        <f t="shared" si="165"/>
        <v>1/0</v>
      </c>
      <c r="FM43" s="382">
        <f t="shared" si="166"/>
        <v>3.7</v>
      </c>
      <c r="FN43" s="382">
        <f t="shared" si="167"/>
        <v>3.2</v>
      </c>
      <c r="FO43" s="378">
        <v>6.5</v>
      </c>
      <c r="FP43" s="521" t="s">
        <v>448</v>
      </c>
      <c r="FQ43" s="433">
        <v>5</v>
      </c>
      <c r="FR43" s="383">
        <v>1</v>
      </c>
      <c r="FS43" s="383">
        <v>0</v>
      </c>
      <c r="FT43" s="384" t="str">
        <f t="shared" si="276"/>
        <v>1/0</v>
      </c>
      <c r="FU43" s="382">
        <f t="shared" si="170"/>
        <v>3</v>
      </c>
      <c r="FV43" s="382">
        <f t="shared" si="171"/>
        <v>2.5</v>
      </c>
      <c r="FW43" s="378">
        <f>MAX(FU43:FV43)</f>
        <v>3</v>
      </c>
      <c r="FX43" s="461" t="str">
        <f>IF(FU43&gt;=5,FU43,IF(FV43&gt;=5,FU43&amp;"/"&amp;FV43,FU43&amp;"/"&amp;FV43))</f>
        <v>3/2.5</v>
      </c>
      <c r="FY43" s="496">
        <v>5</v>
      </c>
      <c r="FZ43" s="496">
        <v>7</v>
      </c>
      <c r="GA43" s="501">
        <v>7.2</v>
      </c>
      <c r="GB43" s="500">
        <f t="shared" si="173"/>
        <v>5.7</v>
      </c>
      <c r="GC43" s="529" t="str">
        <f t="shared" si="258"/>
        <v>TB</v>
      </c>
      <c r="GD43" s="433">
        <v>5.3</v>
      </c>
      <c r="GE43" s="383">
        <v>3</v>
      </c>
      <c r="GF43" s="383">
        <v>5</v>
      </c>
      <c r="GG43" s="384" t="str">
        <f t="shared" si="202"/>
        <v>3/5</v>
      </c>
      <c r="GH43" s="382">
        <f t="shared" si="175"/>
        <v>4.2</v>
      </c>
      <c r="GI43" s="382">
        <f t="shared" si="176"/>
        <v>5.2</v>
      </c>
      <c r="GJ43" s="378">
        <f>MAX(GH43:GI43)</f>
        <v>5.2</v>
      </c>
      <c r="GK43" s="389" t="str">
        <f t="shared" si="177"/>
        <v>4.2/5.2</v>
      </c>
      <c r="GL43" s="433">
        <v>7</v>
      </c>
      <c r="GM43" s="383">
        <v>2</v>
      </c>
      <c r="GN43" s="383">
        <v>7</v>
      </c>
      <c r="GO43" s="384" t="str">
        <f t="shared" si="178"/>
        <v>2/7</v>
      </c>
      <c r="GP43" s="382">
        <f t="shared" si="179"/>
        <v>4.5</v>
      </c>
      <c r="GQ43" s="382">
        <f t="shared" si="180"/>
        <v>7</v>
      </c>
      <c r="GR43" s="378">
        <f>MAX(GP43:GQ43)</f>
        <v>7</v>
      </c>
      <c r="GS43" s="389" t="str">
        <f t="shared" si="181"/>
        <v>4.5/7</v>
      </c>
      <c r="GT43" s="433">
        <v>6.5</v>
      </c>
      <c r="GU43" s="383">
        <v>5</v>
      </c>
      <c r="GV43" s="383"/>
      <c r="GW43" s="384">
        <f t="shared" si="203"/>
        <v>5</v>
      </c>
      <c r="GX43" s="382">
        <f t="shared" si="183"/>
        <v>5.8</v>
      </c>
      <c r="GY43" s="382" t="str">
        <f t="shared" si="184"/>
        <v>-</v>
      </c>
      <c r="GZ43" s="378">
        <f>MAX(GX43:GY43)</f>
        <v>5.8</v>
      </c>
      <c r="HA43" s="389">
        <f t="shared" si="185"/>
        <v>5.8</v>
      </c>
      <c r="HB43" s="433">
        <v>7.5</v>
      </c>
      <c r="HC43" s="383">
        <v>0</v>
      </c>
      <c r="HD43" s="383">
        <v>5</v>
      </c>
      <c r="HE43" s="384" t="str">
        <f t="shared" si="204"/>
        <v>0/5</v>
      </c>
      <c r="HF43" s="382">
        <f t="shared" si="187"/>
        <v>3.8</v>
      </c>
      <c r="HG43" s="382">
        <f t="shared" si="188"/>
        <v>6.3</v>
      </c>
      <c r="HH43" s="378">
        <f>MAX(HF43:HG43)</f>
        <v>6.3</v>
      </c>
      <c r="HI43" s="389" t="str">
        <f t="shared" si="189"/>
        <v>3.8/6.3</v>
      </c>
      <c r="HJ43" s="433">
        <v>6</v>
      </c>
      <c r="HK43" s="383">
        <v>7</v>
      </c>
      <c r="HL43" s="383"/>
      <c r="HM43" s="384">
        <f t="shared" si="205"/>
        <v>7</v>
      </c>
      <c r="HN43" s="382">
        <f t="shared" si="191"/>
        <v>6.5</v>
      </c>
      <c r="HO43" s="382" t="str">
        <f t="shared" si="192"/>
        <v>-</v>
      </c>
      <c r="HP43" s="378">
        <f>MAX(HN43:HO43)</f>
        <v>6.5</v>
      </c>
      <c r="HQ43" s="389">
        <f t="shared" si="193"/>
        <v>6.5</v>
      </c>
      <c r="HR43" s="550">
        <v>0</v>
      </c>
      <c r="HS43" s="503">
        <v>7</v>
      </c>
      <c r="HT43" s="546">
        <v>0</v>
      </c>
      <c r="HU43" s="562">
        <v>0</v>
      </c>
      <c r="HV43" s="498">
        <f t="shared" si="194"/>
        <v>3.8</v>
      </c>
      <c r="HW43" s="499" t="str">
        <f t="shared" si="259"/>
        <v>Kém</v>
      </c>
      <c r="HX43" s="500">
        <f t="shared" si="195"/>
        <v>4.9</v>
      </c>
      <c r="HY43" s="497" t="str">
        <f t="shared" si="260"/>
        <v>Yếu</v>
      </c>
      <c r="HZ43" s="387">
        <f t="shared" si="261"/>
        <v>5.5</v>
      </c>
      <c r="IA43" s="594" t="str">
        <f t="shared" si="262"/>
        <v>TB</v>
      </c>
      <c r="IB43" s="496"/>
      <c r="IC43" s="496"/>
      <c r="ID43" s="496"/>
      <c r="IE43" s="501">
        <f>ROUND(SUM(IB43:ID43)/3,1)</f>
        <v>0</v>
      </c>
      <c r="IF43" s="387">
        <f t="shared" si="196"/>
        <v>2.8</v>
      </c>
      <c r="IG43" s="601" t="str">
        <f t="shared" si="263"/>
        <v>Kém</v>
      </c>
      <c r="IH43" s="497"/>
    </row>
    <row r="44" spans="1:242" s="17" customFormat="1" ht="22.5" customHeight="1" hidden="1">
      <c r="A44" s="15">
        <f t="shared" si="136"/>
        <v>17</v>
      </c>
      <c r="B44" s="156" t="s">
        <v>88</v>
      </c>
      <c r="C44" s="157" t="s">
        <v>222</v>
      </c>
      <c r="D44" s="158" t="s">
        <v>170</v>
      </c>
      <c r="E44" s="206">
        <v>6.4</v>
      </c>
      <c r="F44" s="202">
        <v>2</v>
      </c>
      <c r="G44" s="202">
        <v>7</v>
      </c>
      <c r="H44" s="203" t="str">
        <f t="shared" si="269"/>
        <v>2/7</v>
      </c>
      <c r="I44" s="206">
        <f t="shared" si="206"/>
        <v>4.2</v>
      </c>
      <c r="J44" s="206">
        <f t="shared" si="207"/>
        <v>6.7</v>
      </c>
      <c r="K44" s="442">
        <f t="shared" si="270"/>
        <v>6.7</v>
      </c>
      <c r="L44" s="206" t="str">
        <f t="shared" si="271"/>
        <v>4.2/6.7</v>
      </c>
      <c r="M44" s="206">
        <v>6</v>
      </c>
      <c r="N44" s="202">
        <v>3</v>
      </c>
      <c r="O44" s="202">
        <v>3</v>
      </c>
      <c r="P44" s="203" t="str">
        <f t="shared" si="208"/>
        <v>3/3</v>
      </c>
      <c r="Q44" s="206">
        <f t="shared" si="209"/>
        <v>4.5</v>
      </c>
      <c r="R44" s="206">
        <f t="shared" si="210"/>
        <v>4.5</v>
      </c>
      <c r="S44" s="442">
        <v>8</v>
      </c>
      <c r="T44" s="443" t="s">
        <v>262</v>
      </c>
      <c r="U44" s="206">
        <v>6.3</v>
      </c>
      <c r="V44" s="202">
        <v>1</v>
      </c>
      <c r="W44" s="202">
        <v>3</v>
      </c>
      <c r="X44" s="203" t="str">
        <f t="shared" si="213"/>
        <v>1/3</v>
      </c>
      <c r="Y44" s="206">
        <f t="shared" si="214"/>
        <v>3.7</v>
      </c>
      <c r="Z44" s="206">
        <f t="shared" si="215"/>
        <v>4.7</v>
      </c>
      <c r="AA44" s="442">
        <v>6.2</v>
      </c>
      <c r="AB44" s="443" t="s">
        <v>462</v>
      </c>
      <c r="AC44" s="206">
        <v>5.3</v>
      </c>
      <c r="AD44" s="202">
        <v>0</v>
      </c>
      <c r="AE44" s="202">
        <v>9</v>
      </c>
      <c r="AF44" s="203" t="str">
        <f t="shared" si="216"/>
        <v>0/9</v>
      </c>
      <c r="AG44" s="206">
        <f t="shared" si="217"/>
        <v>2.7</v>
      </c>
      <c r="AH44" s="206">
        <f t="shared" si="218"/>
        <v>7.2</v>
      </c>
      <c r="AI44" s="442">
        <f t="shared" si="219"/>
        <v>7.2</v>
      </c>
      <c r="AJ44" s="206" t="str">
        <f t="shared" si="220"/>
        <v>2.7/7.2</v>
      </c>
      <c r="AK44" s="206">
        <v>5</v>
      </c>
      <c r="AL44" s="202">
        <v>6</v>
      </c>
      <c r="AM44" s="202"/>
      <c r="AN44" s="203">
        <f t="shared" si="221"/>
        <v>6</v>
      </c>
      <c r="AO44" s="206">
        <f t="shared" si="222"/>
        <v>5.5</v>
      </c>
      <c r="AP44" s="206" t="str">
        <f t="shared" si="223"/>
        <v>-</v>
      </c>
      <c r="AQ44" s="442">
        <f t="shared" si="277"/>
        <v>5.5</v>
      </c>
      <c r="AR44" s="206">
        <f t="shared" si="278"/>
        <v>5.5</v>
      </c>
      <c r="AS44" s="206">
        <v>4.3</v>
      </c>
      <c r="AT44" s="202">
        <v>0</v>
      </c>
      <c r="AU44" s="202">
        <v>4</v>
      </c>
      <c r="AV44" s="203" t="str">
        <f t="shared" si="226"/>
        <v>0/4</v>
      </c>
      <c r="AW44" s="206">
        <f t="shared" si="227"/>
        <v>2.2</v>
      </c>
      <c r="AX44" s="206">
        <f t="shared" si="228"/>
        <v>4.2</v>
      </c>
      <c r="AY44" s="442">
        <v>5.6</v>
      </c>
      <c r="AZ44" s="443" t="s">
        <v>288</v>
      </c>
      <c r="BA44" s="452">
        <v>1</v>
      </c>
      <c r="BB44" s="427">
        <f t="shared" si="229"/>
        <v>6.2</v>
      </c>
      <c r="BC44" s="235" t="str">
        <f t="shared" si="230"/>
        <v>TBK</v>
      </c>
      <c r="BD44" s="206">
        <v>5.7</v>
      </c>
      <c r="BE44" s="202">
        <v>5</v>
      </c>
      <c r="BF44" s="202"/>
      <c r="BG44" s="203">
        <f t="shared" si="265"/>
        <v>5</v>
      </c>
      <c r="BH44" s="206">
        <f t="shared" si="231"/>
        <v>5.4</v>
      </c>
      <c r="BI44" s="206" t="str">
        <f t="shared" si="232"/>
        <v>-</v>
      </c>
      <c r="BJ44" s="443">
        <f>MAX(BH44:BI44)</f>
        <v>5.4</v>
      </c>
      <c r="BK44" s="444">
        <f>IF(BH44&gt;=5,BH44,IF(BI44&gt;=5,BH44&amp;"/"&amp;BI44,BH44&amp;"/"&amp;BI44))</f>
        <v>5.4</v>
      </c>
      <c r="BL44" s="206">
        <v>6.7</v>
      </c>
      <c r="BM44" s="431">
        <v>5</v>
      </c>
      <c r="BN44" s="431"/>
      <c r="BO44" s="203">
        <f t="shared" si="264"/>
        <v>5</v>
      </c>
      <c r="BP44" s="206">
        <f t="shared" si="233"/>
        <v>5.9</v>
      </c>
      <c r="BQ44" s="206" t="str">
        <f t="shared" si="234"/>
        <v>-</v>
      </c>
      <c r="BR44" s="443">
        <f t="shared" si="274"/>
        <v>5.9</v>
      </c>
      <c r="BS44" s="444">
        <f t="shared" si="275"/>
        <v>5.9</v>
      </c>
      <c r="BT44" s="206"/>
      <c r="BU44" s="206"/>
      <c r="BV44" s="443"/>
      <c r="BW44" s="444"/>
      <c r="BX44" s="206">
        <v>5</v>
      </c>
      <c r="BY44" s="202">
        <v>3</v>
      </c>
      <c r="BZ44" s="202">
        <v>8</v>
      </c>
      <c r="CA44" s="203" t="str">
        <f t="shared" si="235"/>
        <v>3/8</v>
      </c>
      <c r="CB44" s="206">
        <f t="shared" si="236"/>
        <v>4</v>
      </c>
      <c r="CC44" s="206">
        <f t="shared" si="237"/>
        <v>6.5</v>
      </c>
      <c r="CD44" s="443">
        <f t="shared" si="238"/>
        <v>6.5</v>
      </c>
      <c r="CE44" s="444" t="str">
        <f t="shared" si="239"/>
        <v>4/6.5</v>
      </c>
      <c r="CF44" s="206">
        <v>3</v>
      </c>
      <c r="CG44" s="202">
        <v>5</v>
      </c>
      <c r="CH44" s="202">
        <v>7</v>
      </c>
      <c r="CI44" s="203" t="str">
        <f t="shared" si="240"/>
        <v>5/7</v>
      </c>
      <c r="CJ44" s="206">
        <f t="shared" si="241"/>
        <v>4</v>
      </c>
      <c r="CK44" s="206">
        <f t="shared" si="242"/>
        <v>5</v>
      </c>
      <c r="CL44" s="443">
        <f t="shared" si="266"/>
        <v>5</v>
      </c>
      <c r="CM44" s="444" t="str">
        <f t="shared" si="267"/>
        <v>4/5</v>
      </c>
      <c r="CN44" s="206">
        <v>5.2</v>
      </c>
      <c r="CO44" s="202">
        <v>5</v>
      </c>
      <c r="CP44" s="202"/>
      <c r="CQ44" s="203">
        <f t="shared" si="243"/>
        <v>5</v>
      </c>
      <c r="CR44" s="206">
        <f t="shared" si="244"/>
        <v>5.1</v>
      </c>
      <c r="CS44" s="206" t="str">
        <f t="shared" si="245"/>
        <v>-</v>
      </c>
      <c r="CT44" s="443">
        <f t="shared" si="272"/>
        <v>5.1</v>
      </c>
      <c r="CU44" s="444">
        <f t="shared" si="273"/>
        <v>5.1</v>
      </c>
      <c r="CV44" s="206">
        <v>5.7</v>
      </c>
      <c r="CW44" s="202">
        <v>4</v>
      </c>
      <c r="CX44" s="202">
        <v>4</v>
      </c>
      <c r="CY44" s="203" t="str">
        <f t="shared" si="268"/>
        <v>4/4</v>
      </c>
      <c r="CZ44" s="206">
        <f t="shared" si="246"/>
        <v>4.9</v>
      </c>
      <c r="DA44" s="206">
        <f t="shared" si="247"/>
        <v>4.9</v>
      </c>
      <c r="DB44" s="443">
        <v>7.3</v>
      </c>
      <c r="DC44" s="448" t="s">
        <v>407</v>
      </c>
      <c r="DD44" s="206">
        <v>6</v>
      </c>
      <c r="DE44" s="202">
        <v>4</v>
      </c>
      <c r="DF44" s="202"/>
      <c r="DG44" s="203">
        <f t="shared" si="248"/>
        <v>4</v>
      </c>
      <c r="DH44" s="206">
        <f t="shared" si="249"/>
        <v>5</v>
      </c>
      <c r="DI44" s="206" t="str">
        <f t="shared" si="250"/>
        <v>-</v>
      </c>
      <c r="DJ44" s="443">
        <f>MAX(DH44:DI44)</f>
        <v>5</v>
      </c>
      <c r="DK44" s="444">
        <f>IF(DH44&gt;=5,DH44,IF(DI44&gt;=5,DH44&amp;"/"&amp;DI44,DH44&amp;"/"&amp;DI44))</f>
        <v>5</v>
      </c>
      <c r="DL44" s="206"/>
      <c r="DM44" s="202"/>
      <c r="DN44" s="202"/>
      <c r="DO44" s="226" t="s">
        <v>229</v>
      </c>
      <c r="DP44" s="206">
        <f t="shared" si="252"/>
        <v>0</v>
      </c>
      <c r="DQ44" s="206" t="str">
        <f t="shared" si="253"/>
        <v>-</v>
      </c>
      <c r="DR44" s="443">
        <v>7</v>
      </c>
      <c r="DS44" s="444">
        <v>7</v>
      </c>
      <c r="DT44" s="221">
        <v>5</v>
      </c>
      <c r="DU44" s="222">
        <v>5</v>
      </c>
      <c r="DV44" s="222">
        <v>7</v>
      </c>
      <c r="DW44" s="443">
        <f t="shared" si="279"/>
        <v>5.7</v>
      </c>
      <c r="DX44" s="202">
        <v>7</v>
      </c>
      <c r="DY44" s="427">
        <f t="shared" si="198"/>
        <v>5.9</v>
      </c>
      <c r="DZ44" s="305" t="str">
        <f t="shared" si="256"/>
        <v>TB</v>
      </c>
      <c r="EA44" s="427">
        <f t="shared" si="199"/>
        <v>6</v>
      </c>
      <c r="EB44" s="305" t="str">
        <f t="shared" si="257"/>
        <v>TBK</v>
      </c>
      <c r="EC44" s="433">
        <v>6.5</v>
      </c>
      <c r="ED44" s="383">
        <v>5</v>
      </c>
      <c r="EE44" s="383"/>
      <c r="EF44" s="384">
        <f t="shared" si="151"/>
        <v>5</v>
      </c>
      <c r="EG44" s="382">
        <f t="shared" si="152"/>
        <v>5.8</v>
      </c>
      <c r="EH44" s="382" t="str">
        <f t="shared" si="153"/>
        <v>-</v>
      </c>
      <c r="EI44" s="378">
        <f>MAX(EG44:EH44)</f>
        <v>5.8</v>
      </c>
      <c r="EJ44" s="389">
        <f>IF(EG44&gt;=5,EG44,IF(EH44&gt;=5,EG44&amp;"/"&amp;EH44,EG44&amp;"/"&amp;EH44))</f>
        <v>5.8</v>
      </c>
      <c r="EK44" s="433">
        <v>5.5</v>
      </c>
      <c r="EL44" s="383">
        <v>4</v>
      </c>
      <c r="EM44" s="383">
        <v>4</v>
      </c>
      <c r="EN44" s="384" t="str">
        <f t="shared" si="155"/>
        <v>4/4</v>
      </c>
      <c r="EO44" s="382">
        <f t="shared" si="156"/>
        <v>4.8</v>
      </c>
      <c r="EP44" s="382">
        <f t="shared" si="157"/>
        <v>4.8</v>
      </c>
      <c r="EQ44" s="378">
        <v>6.5</v>
      </c>
      <c r="ER44" s="521" t="s">
        <v>493</v>
      </c>
      <c r="ES44" s="433">
        <v>6.5</v>
      </c>
      <c r="ET44" s="383">
        <v>4</v>
      </c>
      <c r="EU44" s="383"/>
      <c r="EV44" s="384">
        <f t="shared" si="201"/>
        <v>4</v>
      </c>
      <c r="EW44" s="382">
        <f t="shared" si="159"/>
        <v>5.3</v>
      </c>
      <c r="EX44" s="382" t="str">
        <f t="shared" si="160"/>
        <v>-</v>
      </c>
      <c r="EY44" s="378">
        <f>MAX(EW44:EX44)</f>
        <v>5.3</v>
      </c>
      <c r="EZ44" s="389">
        <f t="shared" si="161"/>
        <v>5.3</v>
      </c>
      <c r="FA44" s="433">
        <v>6.5</v>
      </c>
      <c r="FB44" s="383">
        <v>4</v>
      </c>
      <c r="FC44" s="383"/>
      <c r="FD44" s="384">
        <f t="shared" si="162"/>
        <v>4</v>
      </c>
      <c r="FE44" s="382">
        <f t="shared" si="163"/>
        <v>5.3</v>
      </c>
      <c r="FF44" s="382" t="str">
        <f t="shared" si="164"/>
        <v>-</v>
      </c>
      <c r="FG44" s="378">
        <f>MAX(FE44:FF44)</f>
        <v>5.3</v>
      </c>
      <c r="FH44" s="389">
        <f t="shared" si="197"/>
        <v>5.3</v>
      </c>
      <c r="FI44" s="433">
        <v>5.67</v>
      </c>
      <c r="FJ44" s="383">
        <v>0</v>
      </c>
      <c r="FK44" s="383">
        <v>0</v>
      </c>
      <c r="FL44" s="384" t="str">
        <f t="shared" si="165"/>
        <v>0/0</v>
      </c>
      <c r="FM44" s="382">
        <f t="shared" si="166"/>
        <v>2.8</v>
      </c>
      <c r="FN44" s="382">
        <f t="shared" si="167"/>
        <v>2.8</v>
      </c>
      <c r="FO44" s="378">
        <v>6</v>
      </c>
      <c r="FP44" s="521" t="s">
        <v>447</v>
      </c>
      <c r="FQ44" s="433">
        <v>5.5</v>
      </c>
      <c r="FR44" s="383">
        <v>2</v>
      </c>
      <c r="FS44" s="383">
        <v>6</v>
      </c>
      <c r="FT44" s="384" t="str">
        <f t="shared" si="276"/>
        <v>2/6</v>
      </c>
      <c r="FU44" s="382">
        <f t="shared" si="170"/>
        <v>3.8</v>
      </c>
      <c r="FV44" s="382">
        <f t="shared" si="171"/>
        <v>5.8</v>
      </c>
      <c r="FW44" s="378">
        <f>MAX(FU44:FV44)</f>
        <v>5.8</v>
      </c>
      <c r="FX44" s="389" t="str">
        <f>IF(FU44&gt;=5,FU44,IF(FV44&gt;=5,FU44&amp;"/"&amp;FV44,FU44&amp;"/"&amp;FV44))</f>
        <v>3.8/5.8</v>
      </c>
      <c r="FY44" s="496">
        <v>6</v>
      </c>
      <c r="FZ44" s="496">
        <v>6</v>
      </c>
      <c r="GA44" s="501">
        <v>6</v>
      </c>
      <c r="GB44" s="500">
        <f t="shared" si="173"/>
        <v>5.9</v>
      </c>
      <c r="GC44" s="529" t="str">
        <f t="shared" si="258"/>
        <v>TB</v>
      </c>
      <c r="GD44" s="457">
        <v>6.6</v>
      </c>
      <c r="GE44" s="395"/>
      <c r="GF44" s="395"/>
      <c r="GG44" s="395" t="s">
        <v>240</v>
      </c>
      <c r="GH44" s="502">
        <f t="shared" si="175"/>
        <v>3.3</v>
      </c>
      <c r="GI44" s="502" t="str">
        <f t="shared" si="176"/>
        <v>-</v>
      </c>
      <c r="GJ44" s="397">
        <f>MAX(GH44:GI44)</f>
        <v>3.3</v>
      </c>
      <c r="GK44" s="461" t="str">
        <f t="shared" si="177"/>
        <v>3.3/-</v>
      </c>
      <c r="GL44" s="433">
        <v>6</v>
      </c>
      <c r="GM44" s="383">
        <v>4</v>
      </c>
      <c r="GN44" s="383"/>
      <c r="GO44" s="384">
        <f t="shared" si="178"/>
        <v>4</v>
      </c>
      <c r="GP44" s="382">
        <f t="shared" si="179"/>
        <v>5</v>
      </c>
      <c r="GQ44" s="382" t="str">
        <f t="shared" si="180"/>
        <v>-</v>
      </c>
      <c r="GR44" s="378">
        <f>MAX(GP44:GQ44)</f>
        <v>5</v>
      </c>
      <c r="GS44" s="389">
        <f t="shared" si="181"/>
        <v>5</v>
      </c>
      <c r="GT44" s="433">
        <v>6.5</v>
      </c>
      <c r="GU44" s="383">
        <v>5</v>
      </c>
      <c r="GV44" s="383"/>
      <c r="GW44" s="384">
        <f t="shared" si="203"/>
        <v>5</v>
      </c>
      <c r="GX44" s="382">
        <f t="shared" si="183"/>
        <v>5.8</v>
      </c>
      <c r="GY44" s="382" t="str">
        <f t="shared" si="184"/>
        <v>-</v>
      </c>
      <c r="GZ44" s="378">
        <f>MAX(GX44:GY44)</f>
        <v>5.8</v>
      </c>
      <c r="HA44" s="389">
        <f t="shared" si="185"/>
        <v>5.8</v>
      </c>
      <c r="HB44" s="433">
        <v>8</v>
      </c>
      <c r="HC44" s="383">
        <v>8</v>
      </c>
      <c r="HD44" s="383"/>
      <c r="HE44" s="384">
        <f t="shared" si="204"/>
        <v>8</v>
      </c>
      <c r="HF44" s="382">
        <f t="shared" si="187"/>
        <v>8</v>
      </c>
      <c r="HG44" s="382" t="str">
        <f t="shared" si="188"/>
        <v>-</v>
      </c>
      <c r="HH44" s="378">
        <f>MAX(HF44:HG44)</f>
        <v>8</v>
      </c>
      <c r="HI44" s="389">
        <f t="shared" si="189"/>
        <v>8</v>
      </c>
      <c r="HJ44" s="433">
        <v>5</v>
      </c>
      <c r="HK44" s="383">
        <v>5</v>
      </c>
      <c r="HL44" s="383"/>
      <c r="HM44" s="384">
        <f t="shared" si="205"/>
        <v>5</v>
      </c>
      <c r="HN44" s="382">
        <f t="shared" si="191"/>
        <v>5</v>
      </c>
      <c r="HO44" s="382" t="str">
        <f t="shared" si="192"/>
        <v>-</v>
      </c>
      <c r="HP44" s="378">
        <f>MAX(HN44:HO44)</f>
        <v>5</v>
      </c>
      <c r="HQ44" s="389">
        <f t="shared" si="193"/>
        <v>5</v>
      </c>
      <c r="HR44" s="526">
        <v>6</v>
      </c>
      <c r="HS44" s="503">
        <v>7</v>
      </c>
      <c r="HT44" s="503">
        <v>8</v>
      </c>
      <c r="HU44" s="541">
        <v>8</v>
      </c>
      <c r="HV44" s="498">
        <f t="shared" si="194"/>
        <v>6.4</v>
      </c>
      <c r="HW44" s="499" t="str">
        <f t="shared" si="259"/>
        <v>TBK</v>
      </c>
      <c r="HX44" s="500">
        <f t="shared" si="195"/>
        <v>6.1</v>
      </c>
      <c r="HY44" s="497" t="str">
        <f t="shared" si="260"/>
        <v>TBK</v>
      </c>
      <c r="HZ44" s="387">
        <f t="shared" si="261"/>
        <v>6</v>
      </c>
      <c r="IA44" s="594" t="str">
        <f t="shared" si="262"/>
        <v>TBK</v>
      </c>
      <c r="IB44" s="496"/>
      <c r="IC44" s="496"/>
      <c r="ID44" s="496"/>
      <c r="IE44" s="501">
        <f>ROUND(SUM(IB44:ID44)/3,1)</f>
        <v>0</v>
      </c>
      <c r="IF44" s="387">
        <f t="shared" si="196"/>
        <v>3</v>
      </c>
      <c r="IG44" s="601" t="str">
        <f t="shared" si="263"/>
        <v>Kém</v>
      </c>
      <c r="IH44" s="497"/>
    </row>
    <row r="45" spans="1:242" s="17" customFormat="1" ht="22.5" customHeight="1" hidden="1">
      <c r="A45" s="15">
        <f t="shared" si="136"/>
        <v>18</v>
      </c>
      <c r="B45" s="156" t="s">
        <v>92</v>
      </c>
      <c r="C45" s="157" t="s">
        <v>175</v>
      </c>
      <c r="D45" s="158" t="s">
        <v>176</v>
      </c>
      <c r="E45" s="206">
        <v>3.8</v>
      </c>
      <c r="F45" s="202">
        <v>4</v>
      </c>
      <c r="G45" s="202">
        <v>6</v>
      </c>
      <c r="H45" s="203" t="str">
        <f t="shared" si="269"/>
        <v>4/6</v>
      </c>
      <c r="I45" s="206">
        <f t="shared" si="206"/>
        <v>3.9</v>
      </c>
      <c r="J45" s="206">
        <f t="shared" si="207"/>
        <v>4.9</v>
      </c>
      <c r="K45" s="442">
        <v>5</v>
      </c>
      <c r="L45" s="443" t="s">
        <v>277</v>
      </c>
      <c r="M45" s="206">
        <v>5.5</v>
      </c>
      <c r="N45" s="202">
        <v>0</v>
      </c>
      <c r="O45" s="202">
        <v>3</v>
      </c>
      <c r="P45" s="203" t="str">
        <f t="shared" si="208"/>
        <v>0/3</v>
      </c>
      <c r="Q45" s="206">
        <f t="shared" si="209"/>
        <v>2.8</v>
      </c>
      <c r="R45" s="206">
        <f t="shared" si="210"/>
        <v>4.3</v>
      </c>
      <c r="S45" s="442">
        <v>7</v>
      </c>
      <c r="T45" s="443" t="s">
        <v>261</v>
      </c>
      <c r="U45" s="206">
        <v>5.3</v>
      </c>
      <c r="V45" s="202">
        <v>1</v>
      </c>
      <c r="W45" s="202">
        <v>4</v>
      </c>
      <c r="X45" s="203" t="str">
        <f t="shared" si="213"/>
        <v>1/4</v>
      </c>
      <c r="Y45" s="206">
        <f t="shared" si="214"/>
        <v>3.2</v>
      </c>
      <c r="Z45" s="206">
        <f t="shared" si="215"/>
        <v>4.7</v>
      </c>
      <c r="AA45" s="442">
        <v>5.7</v>
      </c>
      <c r="AB45" s="443" t="s">
        <v>460</v>
      </c>
      <c r="AC45" s="206">
        <v>4</v>
      </c>
      <c r="AD45" s="202">
        <v>5</v>
      </c>
      <c r="AE45" s="202">
        <v>9</v>
      </c>
      <c r="AF45" s="203" t="str">
        <f t="shared" si="216"/>
        <v>5/9</v>
      </c>
      <c r="AG45" s="206">
        <f t="shared" si="217"/>
        <v>4.5</v>
      </c>
      <c r="AH45" s="206">
        <f t="shared" si="218"/>
        <v>6.5</v>
      </c>
      <c r="AI45" s="442">
        <f t="shared" si="219"/>
        <v>6.5</v>
      </c>
      <c r="AJ45" s="206" t="str">
        <f t="shared" si="220"/>
        <v>4.5/6.5</v>
      </c>
      <c r="AK45" s="206">
        <v>4</v>
      </c>
      <c r="AL45" s="202">
        <v>6</v>
      </c>
      <c r="AM45" s="202"/>
      <c r="AN45" s="203">
        <f t="shared" si="221"/>
        <v>6</v>
      </c>
      <c r="AO45" s="206">
        <f t="shared" si="222"/>
        <v>5</v>
      </c>
      <c r="AP45" s="206" t="str">
        <f t="shared" si="223"/>
        <v>-</v>
      </c>
      <c r="AQ45" s="442">
        <f t="shared" si="277"/>
        <v>5</v>
      </c>
      <c r="AR45" s="206">
        <f t="shared" si="278"/>
        <v>5</v>
      </c>
      <c r="AS45" s="206">
        <v>2.3</v>
      </c>
      <c r="AT45" s="202">
        <v>0</v>
      </c>
      <c r="AU45" s="202">
        <v>2</v>
      </c>
      <c r="AV45" s="203" t="str">
        <f t="shared" si="226"/>
        <v>0/2</v>
      </c>
      <c r="AW45" s="206">
        <f t="shared" si="227"/>
        <v>1.2</v>
      </c>
      <c r="AX45" s="206">
        <f t="shared" si="228"/>
        <v>2.2</v>
      </c>
      <c r="AY45" s="442">
        <v>6</v>
      </c>
      <c r="AZ45" s="443" t="s">
        <v>290</v>
      </c>
      <c r="BA45" s="453">
        <v>5</v>
      </c>
      <c r="BB45" s="427">
        <f t="shared" si="229"/>
        <v>5.8</v>
      </c>
      <c r="BC45" s="235" t="str">
        <f t="shared" si="230"/>
        <v>TB</v>
      </c>
      <c r="BD45" s="206">
        <v>5.3</v>
      </c>
      <c r="BE45" s="202">
        <v>4</v>
      </c>
      <c r="BF45" s="202">
        <v>4</v>
      </c>
      <c r="BG45" s="203" t="str">
        <f t="shared" si="265"/>
        <v>4/4</v>
      </c>
      <c r="BH45" s="206">
        <f t="shared" si="231"/>
        <v>4.7</v>
      </c>
      <c r="BI45" s="206">
        <f t="shared" si="232"/>
        <v>4.7</v>
      </c>
      <c r="BJ45" s="443">
        <v>5.3</v>
      </c>
      <c r="BK45" s="448" t="s">
        <v>272</v>
      </c>
      <c r="BL45" s="206">
        <v>3.7</v>
      </c>
      <c r="BM45" s="431">
        <v>5</v>
      </c>
      <c r="BN45" s="431">
        <v>6</v>
      </c>
      <c r="BO45" s="203" t="str">
        <f t="shared" si="264"/>
        <v>5/6</v>
      </c>
      <c r="BP45" s="206">
        <f t="shared" si="233"/>
        <v>4.4</v>
      </c>
      <c r="BQ45" s="206">
        <f t="shared" si="234"/>
        <v>4.9</v>
      </c>
      <c r="BR45" s="443">
        <v>5.7</v>
      </c>
      <c r="BS45" s="448" t="s">
        <v>437</v>
      </c>
      <c r="BT45" s="206"/>
      <c r="BU45" s="206"/>
      <c r="BV45" s="443"/>
      <c r="BW45" s="444"/>
      <c r="BX45" s="206">
        <v>7.5</v>
      </c>
      <c r="BY45" s="202">
        <v>6</v>
      </c>
      <c r="BZ45" s="202"/>
      <c r="CA45" s="203">
        <f t="shared" si="235"/>
        <v>6</v>
      </c>
      <c r="CB45" s="206">
        <f t="shared" si="236"/>
        <v>6.8</v>
      </c>
      <c r="CC45" s="206" t="str">
        <f t="shared" si="237"/>
        <v>-</v>
      </c>
      <c r="CD45" s="443">
        <f t="shared" si="238"/>
        <v>6.8</v>
      </c>
      <c r="CE45" s="444">
        <f t="shared" si="239"/>
        <v>6.8</v>
      </c>
      <c r="CF45" s="206">
        <v>7.5</v>
      </c>
      <c r="CG45" s="202">
        <v>6</v>
      </c>
      <c r="CH45" s="202"/>
      <c r="CI45" s="203">
        <f t="shared" si="240"/>
        <v>6</v>
      </c>
      <c r="CJ45" s="206">
        <f t="shared" si="241"/>
        <v>6.8</v>
      </c>
      <c r="CK45" s="206" t="str">
        <f t="shared" si="242"/>
        <v>-</v>
      </c>
      <c r="CL45" s="443">
        <f t="shared" si="266"/>
        <v>6.8</v>
      </c>
      <c r="CM45" s="444">
        <f t="shared" si="267"/>
        <v>6.8</v>
      </c>
      <c r="CN45" s="206">
        <v>5.2</v>
      </c>
      <c r="CO45" s="202">
        <v>4</v>
      </c>
      <c r="CP45" s="202">
        <v>5</v>
      </c>
      <c r="CQ45" s="203" t="str">
        <f t="shared" si="243"/>
        <v>4/5</v>
      </c>
      <c r="CR45" s="206">
        <f t="shared" si="244"/>
        <v>4.6</v>
      </c>
      <c r="CS45" s="206">
        <f t="shared" si="245"/>
        <v>5.1</v>
      </c>
      <c r="CT45" s="443">
        <f t="shared" si="272"/>
        <v>5.1</v>
      </c>
      <c r="CU45" s="444" t="str">
        <f t="shared" si="273"/>
        <v>4.6/5.1</v>
      </c>
      <c r="CV45" s="206">
        <v>5.7</v>
      </c>
      <c r="CW45" s="202">
        <v>2</v>
      </c>
      <c r="CX45" s="202">
        <v>2</v>
      </c>
      <c r="CY45" s="203" t="str">
        <f t="shared" si="268"/>
        <v>2/2</v>
      </c>
      <c r="CZ45" s="206">
        <f t="shared" si="246"/>
        <v>3.9</v>
      </c>
      <c r="DA45" s="206">
        <f t="shared" si="247"/>
        <v>3.9</v>
      </c>
      <c r="DB45" s="443">
        <f>MAX(CZ45:DA45)</f>
        <v>3.9</v>
      </c>
      <c r="DC45" s="447" t="str">
        <f>IF(CZ45&gt;=5,CZ45,IF(DA45&gt;=5,CZ45&amp;"/"&amp;DA45,CZ45&amp;"/"&amp;DA45))</f>
        <v>3.9/3.9</v>
      </c>
      <c r="DD45" s="206">
        <v>5</v>
      </c>
      <c r="DE45" s="202">
        <v>1</v>
      </c>
      <c r="DF45" s="202">
        <v>1</v>
      </c>
      <c r="DG45" s="203" t="str">
        <f t="shared" si="248"/>
        <v>1/1</v>
      </c>
      <c r="DH45" s="206">
        <f t="shared" si="249"/>
        <v>3</v>
      </c>
      <c r="DI45" s="206">
        <f t="shared" si="250"/>
        <v>3</v>
      </c>
      <c r="DJ45" s="443">
        <v>6</v>
      </c>
      <c r="DK45" s="448" t="s">
        <v>386</v>
      </c>
      <c r="DL45" s="206">
        <v>7</v>
      </c>
      <c r="DM45" s="202">
        <v>8</v>
      </c>
      <c r="DN45" s="202"/>
      <c r="DO45" s="203">
        <f aca="true" t="shared" si="280" ref="DO45:DO56">IF(ISBLANK(DN45),DM45,DM45&amp;"/"&amp;DN45)</f>
        <v>8</v>
      </c>
      <c r="DP45" s="206">
        <f t="shared" si="252"/>
        <v>7.5</v>
      </c>
      <c r="DQ45" s="206" t="str">
        <f t="shared" si="253"/>
        <v>-</v>
      </c>
      <c r="DR45" s="443">
        <f aca="true" t="shared" si="281" ref="DR45:DR56">MAX(DP45:DQ45)</f>
        <v>7.5</v>
      </c>
      <c r="DS45" s="444">
        <f aca="true" t="shared" si="282" ref="DS45:DS56">IF(DP45&gt;=5,DP45,IF(DQ45&gt;=5,DP45&amp;"/"&amp;DQ45,DP45&amp;"/"&amp;DQ45))</f>
        <v>7.5</v>
      </c>
      <c r="DT45" s="221">
        <v>6</v>
      </c>
      <c r="DU45" s="222">
        <v>6</v>
      </c>
      <c r="DV45" s="222">
        <v>8</v>
      </c>
      <c r="DW45" s="443">
        <f t="shared" si="279"/>
        <v>6.7</v>
      </c>
      <c r="DX45" s="202">
        <v>6</v>
      </c>
      <c r="DY45" s="427">
        <f t="shared" si="198"/>
        <v>5.6</v>
      </c>
      <c r="DZ45" s="305" t="str">
        <f t="shared" si="256"/>
        <v>TB</v>
      </c>
      <c r="EA45" s="427">
        <f t="shared" si="199"/>
        <v>5.7</v>
      </c>
      <c r="EB45" s="305" t="str">
        <f t="shared" si="257"/>
        <v>TB</v>
      </c>
      <c r="EC45" s="433">
        <v>5.5</v>
      </c>
      <c r="ED45" s="383">
        <v>2</v>
      </c>
      <c r="EE45" s="383">
        <v>4</v>
      </c>
      <c r="EF45" s="384" t="str">
        <f t="shared" si="151"/>
        <v>2/4</v>
      </c>
      <c r="EG45" s="382">
        <f t="shared" si="152"/>
        <v>3.8</v>
      </c>
      <c r="EH45" s="382">
        <f t="shared" si="153"/>
        <v>4.8</v>
      </c>
      <c r="EI45" s="378">
        <v>5.3</v>
      </c>
      <c r="EJ45" s="521" t="s">
        <v>514</v>
      </c>
      <c r="EK45" s="433">
        <v>3.25</v>
      </c>
      <c r="EL45" s="383">
        <v>0</v>
      </c>
      <c r="EM45" s="383">
        <v>1</v>
      </c>
      <c r="EN45" s="384" t="str">
        <f t="shared" si="155"/>
        <v>0/1</v>
      </c>
      <c r="EO45" s="382">
        <f t="shared" si="156"/>
        <v>1.6</v>
      </c>
      <c r="EP45" s="382">
        <f t="shared" si="157"/>
        <v>2.1</v>
      </c>
      <c r="EQ45" s="378">
        <v>5.7</v>
      </c>
      <c r="ER45" s="521" t="s">
        <v>501</v>
      </c>
      <c r="ES45" s="433">
        <v>7.5</v>
      </c>
      <c r="ET45" s="383">
        <v>2</v>
      </c>
      <c r="EU45" s="383">
        <v>5</v>
      </c>
      <c r="EV45" s="384" t="str">
        <f t="shared" si="201"/>
        <v>2/5</v>
      </c>
      <c r="EW45" s="382">
        <f t="shared" si="159"/>
        <v>4.8</v>
      </c>
      <c r="EX45" s="382">
        <f t="shared" si="160"/>
        <v>6.3</v>
      </c>
      <c r="EY45" s="378">
        <f>MAX(EW45:EX45)</f>
        <v>6.3</v>
      </c>
      <c r="EZ45" s="389" t="str">
        <f t="shared" si="161"/>
        <v>4.8/6.3</v>
      </c>
      <c r="FA45" s="433">
        <v>7</v>
      </c>
      <c r="FB45" s="383">
        <v>3</v>
      </c>
      <c r="FC45" s="383"/>
      <c r="FD45" s="384">
        <f t="shared" si="162"/>
        <v>3</v>
      </c>
      <c r="FE45" s="382">
        <f t="shared" si="163"/>
        <v>5</v>
      </c>
      <c r="FF45" s="382" t="str">
        <f t="shared" si="164"/>
        <v>-</v>
      </c>
      <c r="FG45" s="378">
        <f>MAX(FE45:FF45)</f>
        <v>5</v>
      </c>
      <c r="FH45" s="389">
        <f t="shared" si="197"/>
        <v>5</v>
      </c>
      <c r="FI45" s="433">
        <v>6</v>
      </c>
      <c r="FJ45" s="383">
        <v>0</v>
      </c>
      <c r="FK45" s="383">
        <v>0</v>
      </c>
      <c r="FL45" s="384" t="str">
        <f t="shared" si="165"/>
        <v>0/0</v>
      </c>
      <c r="FM45" s="382">
        <f t="shared" si="166"/>
        <v>3</v>
      </c>
      <c r="FN45" s="382">
        <f t="shared" si="167"/>
        <v>3</v>
      </c>
      <c r="FO45" s="378">
        <v>5</v>
      </c>
      <c r="FP45" s="521" t="s">
        <v>463</v>
      </c>
      <c r="FQ45" s="433">
        <v>5.5</v>
      </c>
      <c r="FR45" s="383">
        <v>4</v>
      </c>
      <c r="FS45" s="383">
        <v>2</v>
      </c>
      <c r="FT45" s="384" t="str">
        <f t="shared" si="276"/>
        <v>4/2</v>
      </c>
      <c r="FU45" s="382">
        <f t="shared" si="170"/>
        <v>4.8</v>
      </c>
      <c r="FV45" s="382">
        <f t="shared" si="171"/>
        <v>3.8</v>
      </c>
      <c r="FW45" s="378">
        <v>5.8</v>
      </c>
      <c r="FX45" s="521" t="s">
        <v>472</v>
      </c>
      <c r="FY45" s="496">
        <v>6</v>
      </c>
      <c r="FZ45" s="496">
        <v>6</v>
      </c>
      <c r="GA45" s="501">
        <v>6.6</v>
      </c>
      <c r="GB45" s="500">
        <f t="shared" si="173"/>
        <v>5.7</v>
      </c>
      <c r="GC45" s="529" t="str">
        <f t="shared" si="258"/>
        <v>TB</v>
      </c>
      <c r="GD45" s="433">
        <v>5.3</v>
      </c>
      <c r="GE45" s="383">
        <v>2</v>
      </c>
      <c r="GF45" s="383">
        <v>1</v>
      </c>
      <c r="GG45" s="384" t="str">
        <f>IF(ISBLANK(GF45),GE45,GE45&amp;"/"&amp;GF45)</f>
        <v>2/1</v>
      </c>
      <c r="GH45" s="382">
        <f t="shared" si="175"/>
        <v>3.7</v>
      </c>
      <c r="GI45" s="382">
        <f t="shared" si="176"/>
        <v>3.2</v>
      </c>
      <c r="GJ45" s="378">
        <f>MAX(GH45:GI45)</f>
        <v>3.7</v>
      </c>
      <c r="GK45" s="461" t="str">
        <f t="shared" si="177"/>
        <v>3.7/3.2</v>
      </c>
      <c r="GL45" s="433">
        <v>7</v>
      </c>
      <c r="GM45" s="383">
        <v>0</v>
      </c>
      <c r="GN45" s="383">
        <v>4</v>
      </c>
      <c r="GO45" s="384" t="str">
        <f t="shared" si="178"/>
        <v>0/4</v>
      </c>
      <c r="GP45" s="382">
        <f t="shared" si="179"/>
        <v>3.5</v>
      </c>
      <c r="GQ45" s="382">
        <f t="shared" si="180"/>
        <v>5.5</v>
      </c>
      <c r="GR45" s="378">
        <f>MAX(GP45:GQ45)</f>
        <v>5.5</v>
      </c>
      <c r="GS45" s="389" t="str">
        <f t="shared" si="181"/>
        <v>3.5/5.5</v>
      </c>
      <c r="GT45" s="433">
        <v>6.5</v>
      </c>
      <c r="GU45" s="383">
        <v>5</v>
      </c>
      <c r="GV45" s="383"/>
      <c r="GW45" s="384">
        <f t="shared" si="203"/>
        <v>5</v>
      </c>
      <c r="GX45" s="382">
        <f t="shared" si="183"/>
        <v>5.8</v>
      </c>
      <c r="GY45" s="382" t="str">
        <f t="shared" si="184"/>
        <v>-</v>
      </c>
      <c r="GZ45" s="378">
        <f>MAX(GX45:GY45)</f>
        <v>5.8</v>
      </c>
      <c r="HA45" s="389">
        <f t="shared" si="185"/>
        <v>5.8</v>
      </c>
      <c r="HB45" s="433">
        <v>7.5</v>
      </c>
      <c r="HC45" s="383">
        <v>5</v>
      </c>
      <c r="HD45" s="383"/>
      <c r="HE45" s="384">
        <f t="shared" si="204"/>
        <v>5</v>
      </c>
      <c r="HF45" s="382">
        <f t="shared" si="187"/>
        <v>6.3</v>
      </c>
      <c r="HG45" s="382" t="str">
        <f t="shared" si="188"/>
        <v>-</v>
      </c>
      <c r="HH45" s="378">
        <f>MAX(HF45:HG45)</f>
        <v>6.3</v>
      </c>
      <c r="HI45" s="389">
        <f t="shared" si="189"/>
        <v>6.3</v>
      </c>
      <c r="HJ45" s="433">
        <v>5</v>
      </c>
      <c r="HK45" s="383">
        <v>5</v>
      </c>
      <c r="HL45" s="383"/>
      <c r="HM45" s="384">
        <f t="shared" si="205"/>
        <v>5</v>
      </c>
      <c r="HN45" s="382">
        <f t="shared" si="191"/>
        <v>5</v>
      </c>
      <c r="HO45" s="382" t="str">
        <f t="shared" si="192"/>
        <v>-</v>
      </c>
      <c r="HP45" s="378">
        <f>MAX(HN45:HO45)</f>
        <v>5</v>
      </c>
      <c r="HQ45" s="389">
        <f t="shared" si="193"/>
        <v>5</v>
      </c>
      <c r="HR45" s="526">
        <v>6</v>
      </c>
      <c r="HS45" s="503">
        <v>6</v>
      </c>
      <c r="HT45" s="503">
        <v>5</v>
      </c>
      <c r="HU45" s="541">
        <v>6.7</v>
      </c>
      <c r="HV45" s="498">
        <f t="shared" si="194"/>
        <v>5.7</v>
      </c>
      <c r="HW45" s="499" t="str">
        <f t="shared" si="259"/>
        <v>TB</v>
      </c>
      <c r="HX45" s="500">
        <f t="shared" si="195"/>
        <v>5.7</v>
      </c>
      <c r="HY45" s="497" t="str">
        <f t="shared" si="260"/>
        <v>TB</v>
      </c>
      <c r="HZ45" s="387">
        <f t="shared" si="261"/>
        <v>5.7</v>
      </c>
      <c r="IA45" s="594" t="str">
        <f t="shared" si="262"/>
        <v>TB</v>
      </c>
      <c r="IB45" s="496"/>
      <c r="IC45" s="496"/>
      <c r="ID45" s="496"/>
      <c r="IE45" s="501">
        <f>ROUND(SUM(IB45:ID45)/3,1)</f>
        <v>0</v>
      </c>
      <c r="IF45" s="387">
        <f t="shared" si="196"/>
        <v>2.9</v>
      </c>
      <c r="IG45" s="601" t="str">
        <f t="shared" si="263"/>
        <v>Kém</v>
      </c>
      <c r="IH45" s="497"/>
    </row>
    <row r="46" spans="1:242" s="17" customFormat="1" ht="22.5" customHeight="1" hidden="1">
      <c r="A46" s="15">
        <f t="shared" si="136"/>
        <v>19</v>
      </c>
      <c r="B46" s="156" t="s">
        <v>93</v>
      </c>
      <c r="C46" s="157" t="s">
        <v>177</v>
      </c>
      <c r="D46" s="158" t="s">
        <v>55</v>
      </c>
      <c r="E46" s="206">
        <v>5.8</v>
      </c>
      <c r="F46" s="202">
        <v>1</v>
      </c>
      <c r="G46" s="202">
        <v>5</v>
      </c>
      <c r="H46" s="203" t="str">
        <f t="shared" si="269"/>
        <v>1/5</v>
      </c>
      <c r="I46" s="206">
        <f t="shared" si="206"/>
        <v>3.4</v>
      </c>
      <c r="J46" s="206">
        <f t="shared" si="207"/>
        <v>5.4</v>
      </c>
      <c r="K46" s="442">
        <f>MAX(I46:J46)</f>
        <v>5.4</v>
      </c>
      <c r="L46" s="206" t="str">
        <f>IF(I46&gt;=5,I46,IF(J46&gt;=5,I46&amp;"/"&amp;J46,I46&amp;"/"&amp;J46))</f>
        <v>3.4/5.4</v>
      </c>
      <c r="M46" s="206">
        <v>6</v>
      </c>
      <c r="N46" s="202">
        <v>8</v>
      </c>
      <c r="O46" s="202"/>
      <c r="P46" s="203">
        <f t="shared" si="208"/>
        <v>8</v>
      </c>
      <c r="Q46" s="206">
        <f t="shared" si="209"/>
        <v>7</v>
      </c>
      <c r="R46" s="206" t="str">
        <f t="shared" si="210"/>
        <v>-</v>
      </c>
      <c r="S46" s="442">
        <f aca="true" t="shared" si="283" ref="S46:S56">MAX(Q46:R46)</f>
        <v>7</v>
      </c>
      <c r="T46" s="206">
        <f aca="true" t="shared" si="284" ref="T46:T56">IF(Q46&gt;=5,Q46,IF(R46&gt;=5,Q46&amp;"/"&amp;R46,Q46&amp;"/"&amp;R46))</f>
        <v>7</v>
      </c>
      <c r="U46" s="206">
        <v>6.7</v>
      </c>
      <c r="V46" s="202">
        <v>5</v>
      </c>
      <c r="W46" s="202"/>
      <c r="X46" s="203">
        <f t="shared" si="213"/>
        <v>5</v>
      </c>
      <c r="Y46" s="206">
        <f t="shared" si="214"/>
        <v>5.9</v>
      </c>
      <c r="Z46" s="206" t="str">
        <f t="shared" si="215"/>
        <v>-</v>
      </c>
      <c r="AA46" s="442">
        <f>MAX(Y46:Z46)</f>
        <v>5.9</v>
      </c>
      <c r="AB46" s="206">
        <f>IF(Y46&gt;=5,Y46,IF(Z46&gt;=5,Y46&amp;"/"&amp;Z46,Y46&amp;"/"&amp;Z46))</f>
        <v>5.9</v>
      </c>
      <c r="AC46" s="206">
        <v>5</v>
      </c>
      <c r="AD46" s="202">
        <v>6</v>
      </c>
      <c r="AE46" s="202"/>
      <c r="AF46" s="203">
        <f t="shared" si="216"/>
        <v>6</v>
      </c>
      <c r="AG46" s="206">
        <f t="shared" si="217"/>
        <v>5.5</v>
      </c>
      <c r="AH46" s="206" t="str">
        <f t="shared" si="218"/>
        <v>-</v>
      </c>
      <c r="AI46" s="442">
        <f t="shared" si="219"/>
        <v>5.5</v>
      </c>
      <c r="AJ46" s="206">
        <f t="shared" si="220"/>
        <v>5.5</v>
      </c>
      <c r="AK46" s="206">
        <v>3</v>
      </c>
      <c r="AL46" s="202">
        <v>5</v>
      </c>
      <c r="AM46" s="202">
        <v>8</v>
      </c>
      <c r="AN46" s="203" t="str">
        <f t="shared" si="221"/>
        <v>5/8</v>
      </c>
      <c r="AO46" s="206">
        <f t="shared" si="222"/>
        <v>4</v>
      </c>
      <c r="AP46" s="206">
        <f t="shared" si="223"/>
        <v>5.5</v>
      </c>
      <c r="AQ46" s="442">
        <f t="shared" si="277"/>
        <v>5.5</v>
      </c>
      <c r="AR46" s="206" t="str">
        <f t="shared" si="278"/>
        <v>4/5.5</v>
      </c>
      <c r="AS46" s="206">
        <v>1.7</v>
      </c>
      <c r="AT46" s="202">
        <v>3</v>
      </c>
      <c r="AU46" s="202">
        <v>2</v>
      </c>
      <c r="AV46" s="203" t="str">
        <f t="shared" si="226"/>
        <v>3/2</v>
      </c>
      <c r="AW46" s="206">
        <f t="shared" si="227"/>
        <v>2.4</v>
      </c>
      <c r="AX46" s="206">
        <f t="shared" si="228"/>
        <v>1.9</v>
      </c>
      <c r="AY46" s="442">
        <v>7.1</v>
      </c>
      <c r="AZ46" s="443" t="s">
        <v>291</v>
      </c>
      <c r="BA46" s="453">
        <v>7</v>
      </c>
      <c r="BB46" s="427">
        <f t="shared" si="229"/>
        <v>6.1</v>
      </c>
      <c r="BC46" s="235" t="str">
        <f t="shared" si="230"/>
        <v>TBK</v>
      </c>
      <c r="BD46" s="206">
        <v>4.7</v>
      </c>
      <c r="BE46" s="202">
        <v>5</v>
      </c>
      <c r="BF46" s="202">
        <v>5</v>
      </c>
      <c r="BG46" s="203" t="str">
        <f t="shared" si="265"/>
        <v>5/5</v>
      </c>
      <c r="BH46" s="206">
        <f t="shared" si="231"/>
        <v>4.9</v>
      </c>
      <c r="BI46" s="206">
        <f t="shared" si="232"/>
        <v>4.9</v>
      </c>
      <c r="BJ46" s="443">
        <v>5.7</v>
      </c>
      <c r="BK46" s="448" t="s">
        <v>269</v>
      </c>
      <c r="BL46" s="206">
        <v>6</v>
      </c>
      <c r="BM46" s="431">
        <v>5</v>
      </c>
      <c r="BN46" s="431"/>
      <c r="BO46" s="203">
        <f t="shared" si="264"/>
        <v>5</v>
      </c>
      <c r="BP46" s="206">
        <f t="shared" si="233"/>
        <v>5.5</v>
      </c>
      <c r="BQ46" s="206" t="str">
        <f t="shared" si="234"/>
        <v>-</v>
      </c>
      <c r="BR46" s="443">
        <f>MAX(BP46:BQ46)</f>
        <v>5.5</v>
      </c>
      <c r="BS46" s="444">
        <f>IF(BP46&gt;=5,BP46,IF(BQ46&gt;=5,BP46&amp;"/"&amp;BQ46,BP46&amp;"/"&amp;BQ46))</f>
        <v>5.5</v>
      </c>
      <c r="BT46" s="206"/>
      <c r="BU46" s="206"/>
      <c r="BV46" s="443"/>
      <c r="BW46" s="444"/>
      <c r="BX46" s="206">
        <v>5</v>
      </c>
      <c r="BY46" s="202">
        <v>3</v>
      </c>
      <c r="BZ46" s="202">
        <v>2</v>
      </c>
      <c r="CA46" s="203" t="str">
        <f t="shared" si="235"/>
        <v>3/2</v>
      </c>
      <c r="CB46" s="206">
        <f t="shared" si="236"/>
        <v>4</v>
      </c>
      <c r="CC46" s="206">
        <f t="shared" si="237"/>
        <v>3.5</v>
      </c>
      <c r="CD46" s="443">
        <v>5.5</v>
      </c>
      <c r="CE46" s="448" t="s">
        <v>381</v>
      </c>
      <c r="CF46" s="206">
        <v>3</v>
      </c>
      <c r="CG46" s="202">
        <v>6</v>
      </c>
      <c r="CH46" s="202">
        <v>5</v>
      </c>
      <c r="CI46" s="203" t="str">
        <f t="shared" si="240"/>
        <v>6/5</v>
      </c>
      <c r="CJ46" s="206">
        <f t="shared" si="241"/>
        <v>4.5</v>
      </c>
      <c r="CK46" s="206">
        <f t="shared" si="242"/>
        <v>4</v>
      </c>
      <c r="CL46" s="443">
        <v>5.8</v>
      </c>
      <c r="CM46" s="448" t="s">
        <v>429</v>
      </c>
      <c r="CN46" s="206">
        <v>5.2</v>
      </c>
      <c r="CO46" s="202">
        <v>3</v>
      </c>
      <c r="CP46" s="202">
        <v>3</v>
      </c>
      <c r="CQ46" s="203" t="str">
        <f t="shared" si="243"/>
        <v>3/3</v>
      </c>
      <c r="CR46" s="206">
        <f t="shared" si="244"/>
        <v>4.1</v>
      </c>
      <c r="CS46" s="206">
        <f t="shared" si="245"/>
        <v>4.1</v>
      </c>
      <c r="CT46" s="443">
        <v>6</v>
      </c>
      <c r="CU46" s="448" t="s">
        <v>419</v>
      </c>
      <c r="CV46" s="206">
        <v>4.1</v>
      </c>
      <c r="CW46" s="202">
        <v>3</v>
      </c>
      <c r="CX46" s="202">
        <v>2</v>
      </c>
      <c r="CY46" s="203" t="str">
        <f t="shared" si="268"/>
        <v>3/2</v>
      </c>
      <c r="CZ46" s="206">
        <f t="shared" si="246"/>
        <v>3.6</v>
      </c>
      <c r="DA46" s="206">
        <f t="shared" si="247"/>
        <v>3.1</v>
      </c>
      <c r="DB46" s="443">
        <v>7.8</v>
      </c>
      <c r="DC46" s="448" t="s">
        <v>408</v>
      </c>
      <c r="DD46" s="206">
        <v>4</v>
      </c>
      <c r="DE46" s="202">
        <v>4</v>
      </c>
      <c r="DF46" s="202">
        <v>2</v>
      </c>
      <c r="DG46" s="203" t="str">
        <f t="shared" si="248"/>
        <v>4/2</v>
      </c>
      <c r="DH46" s="206">
        <f t="shared" si="249"/>
        <v>4</v>
      </c>
      <c r="DI46" s="206">
        <f t="shared" si="250"/>
        <v>3</v>
      </c>
      <c r="DJ46" s="443">
        <v>5</v>
      </c>
      <c r="DK46" s="448" t="s">
        <v>387</v>
      </c>
      <c r="DL46" s="206">
        <v>7.4</v>
      </c>
      <c r="DM46" s="202">
        <v>8</v>
      </c>
      <c r="DN46" s="202"/>
      <c r="DO46" s="203">
        <f t="shared" si="280"/>
        <v>8</v>
      </c>
      <c r="DP46" s="206">
        <f t="shared" si="252"/>
        <v>7.7</v>
      </c>
      <c r="DQ46" s="206" t="str">
        <f t="shared" si="253"/>
        <v>-</v>
      </c>
      <c r="DR46" s="443">
        <f t="shared" si="281"/>
        <v>7.7</v>
      </c>
      <c r="DS46" s="444">
        <f t="shared" si="282"/>
        <v>7.7</v>
      </c>
      <c r="DT46" s="221">
        <v>5</v>
      </c>
      <c r="DU46" s="222">
        <v>5</v>
      </c>
      <c r="DV46" s="222">
        <v>8</v>
      </c>
      <c r="DW46" s="443">
        <f t="shared" si="279"/>
        <v>6</v>
      </c>
      <c r="DX46" s="202">
        <v>7</v>
      </c>
      <c r="DY46" s="427">
        <f t="shared" si="198"/>
        <v>6.2</v>
      </c>
      <c r="DZ46" s="305" t="str">
        <f t="shared" si="256"/>
        <v>TBK</v>
      </c>
      <c r="EA46" s="427">
        <f t="shared" si="199"/>
        <v>6.2</v>
      </c>
      <c r="EB46" s="305" t="str">
        <f t="shared" si="257"/>
        <v>TBK</v>
      </c>
      <c r="EC46" s="433">
        <v>6</v>
      </c>
      <c r="ED46" s="383">
        <v>3</v>
      </c>
      <c r="EE46" s="383">
        <v>5</v>
      </c>
      <c r="EF46" s="384" t="str">
        <f t="shared" si="151"/>
        <v>3/5</v>
      </c>
      <c r="EG46" s="382">
        <f t="shared" si="152"/>
        <v>4.5</v>
      </c>
      <c r="EH46" s="382">
        <f t="shared" si="153"/>
        <v>5.5</v>
      </c>
      <c r="EI46" s="378">
        <f>MAX(EG46:EH46)</f>
        <v>5.5</v>
      </c>
      <c r="EJ46" s="389" t="str">
        <f>IF(EG46&gt;=5,EG46,IF(EH46&gt;=5,EG46&amp;"/"&amp;EH46,EG46&amp;"/"&amp;EH46))</f>
        <v>4.5/5.5</v>
      </c>
      <c r="EK46" s="433">
        <v>3</v>
      </c>
      <c r="EL46" s="383">
        <v>1</v>
      </c>
      <c r="EM46" s="383">
        <v>1</v>
      </c>
      <c r="EN46" s="384" t="str">
        <f t="shared" si="155"/>
        <v>1/1</v>
      </c>
      <c r="EO46" s="382">
        <f t="shared" si="156"/>
        <v>2</v>
      </c>
      <c r="EP46" s="382">
        <f t="shared" si="157"/>
        <v>2</v>
      </c>
      <c r="EQ46" s="378">
        <v>7.3</v>
      </c>
      <c r="ER46" s="521" t="s">
        <v>485</v>
      </c>
      <c r="ES46" s="433">
        <v>8</v>
      </c>
      <c r="ET46" s="383">
        <v>4</v>
      </c>
      <c r="EU46" s="383"/>
      <c r="EV46" s="384">
        <f t="shared" si="201"/>
        <v>4</v>
      </c>
      <c r="EW46" s="382">
        <f t="shared" si="159"/>
        <v>6</v>
      </c>
      <c r="EX46" s="382" t="str">
        <f t="shared" si="160"/>
        <v>-</v>
      </c>
      <c r="EY46" s="378">
        <f>MAX(EW46:EX46)</f>
        <v>6</v>
      </c>
      <c r="EZ46" s="389">
        <f t="shared" si="161"/>
        <v>6</v>
      </c>
      <c r="FA46" s="433">
        <v>6.5</v>
      </c>
      <c r="FB46" s="383">
        <v>3</v>
      </c>
      <c r="FC46" s="383">
        <v>5</v>
      </c>
      <c r="FD46" s="384" t="str">
        <f t="shared" si="162"/>
        <v>3/5</v>
      </c>
      <c r="FE46" s="382">
        <f t="shared" si="163"/>
        <v>4.8</v>
      </c>
      <c r="FF46" s="382">
        <f t="shared" si="164"/>
        <v>5.8</v>
      </c>
      <c r="FG46" s="378">
        <f>MAX(FE46:FF46)</f>
        <v>5.8</v>
      </c>
      <c r="FH46" s="389" t="str">
        <f t="shared" si="197"/>
        <v>4.8/5.8</v>
      </c>
      <c r="FI46" s="433">
        <v>5.33</v>
      </c>
      <c r="FJ46" s="383">
        <v>1</v>
      </c>
      <c r="FK46" s="383">
        <v>0</v>
      </c>
      <c r="FL46" s="384" t="str">
        <f t="shared" si="165"/>
        <v>1/0</v>
      </c>
      <c r="FM46" s="382">
        <f t="shared" si="166"/>
        <v>3.2</v>
      </c>
      <c r="FN46" s="382">
        <f t="shared" si="167"/>
        <v>2.7</v>
      </c>
      <c r="FO46" s="378">
        <f>MAX(FM46:FN46)</f>
        <v>3.2</v>
      </c>
      <c r="FP46" s="461" t="str">
        <f>IF(FM46&gt;=5,FM46,IF(FN46&gt;=5,FM46&amp;"/"&amp;FN46,FM46&amp;"/"&amp;FN46))</f>
        <v>3.2/2.7</v>
      </c>
      <c r="FQ46" s="433">
        <v>5.5</v>
      </c>
      <c r="FR46" s="383">
        <v>4</v>
      </c>
      <c r="FS46" s="383">
        <v>2</v>
      </c>
      <c r="FT46" s="384" t="str">
        <f t="shared" si="276"/>
        <v>4/2</v>
      </c>
      <c r="FU46" s="382">
        <f t="shared" si="170"/>
        <v>4.8</v>
      </c>
      <c r="FV46" s="382">
        <f t="shared" si="171"/>
        <v>3.8</v>
      </c>
      <c r="FW46" s="378">
        <v>5.8</v>
      </c>
      <c r="FX46" s="521" t="s">
        <v>472</v>
      </c>
      <c r="FY46" s="496">
        <v>5</v>
      </c>
      <c r="FZ46" s="496">
        <v>7</v>
      </c>
      <c r="GA46" s="501">
        <v>7</v>
      </c>
      <c r="GB46" s="500">
        <f t="shared" si="173"/>
        <v>6</v>
      </c>
      <c r="GC46" s="529" t="str">
        <f t="shared" si="258"/>
        <v>TBK</v>
      </c>
      <c r="GD46" s="433">
        <v>7.3</v>
      </c>
      <c r="GE46" s="383">
        <v>3</v>
      </c>
      <c r="GF46" s="383"/>
      <c r="GG46" s="384">
        <f>IF(ISBLANK(GF46),GE46,GE46&amp;"/"&amp;GF46)</f>
        <v>3</v>
      </c>
      <c r="GH46" s="382">
        <f t="shared" si="175"/>
        <v>5.2</v>
      </c>
      <c r="GI46" s="382" t="str">
        <f t="shared" si="176"/>
        <v>-</v>
      </c>
      <c r="GJ46" s="378">
        <f>MAX(GH46:GI46)</f>
        <v>5.2</v>
      </c>
      <c r="GK46" s="389">
        <f t="shared" si="177"/>
        <v>5.2</v>
      </c>
      <c r="GL46" s="433">
        <v>6</v>
      </c>
      <c r="GM46" s="383">
        <v>4</v>
      </c>
      <c r="GN46" s="383"/>
      <c r="GO46" s="384">
        <f t="shared" si="178"/>
        <v>4</v>
      </c>
      <c r="GP46" s="382">
        <f t="shared" si="179"/>
        <v>5</v>
      </c>
      <c r="GQ46" s="382" t="str">
        <f t="shared" si="180"/>
        <v>-</v>
      </c>
      <c r="GR46" s="378">
        <f>MAX(GP46:GQ46)</f>
        <v>5</v>
      </c>
      <c r="GS46" s="389">
        <f t="shared" si="181"/>
        <v>5</v>
      </c>
      <c r="GT46" s="433">
        <v>6.5</v>
      </c>
      <c r="GU46" s="383">
        <v>5</v>
      </c>
      <c r="GV46" s="383"/>
      <c r="GW46" s="384">
        <f t="shared" si="203"/>
        <v>5</v>
      </c>
      <c r="GX46" s="382">
        <f t="shared" si="183"/>
        <v>5.8</v>
      </c>
      <c r="GY46" s="382" t="str">
        <f t="shared" si="184"/>
        <v>-</v>
      </c>
      <c r="GZ46" s="378">
        <f>MAX(GX46:GY46)</f>
        <v>5.8</v>
      </c>
      <c r="HA46" s="389">
        <f t="shared" si="185"/>
        <v>5.8</v>
      </c>
      <c r="HB46" s="433">
        <v>6</v>
      </c>
      <c r="HC46" s="383">
        <v>4</v>
      </c>
      <c r="HD46" s="383"/>
      <c r="HE46" s="384">
        <f t="shared" si="204"/>
        <v>4</v>
      </c>
      <c r="HF46" s="382">
        <f t="shared" si="187"/>
        <v>5</v>
      </c>
      <c r="HG46" s="382" t="str">
        <f t="shared" si="188"/>
        <v>-</v>
      </c>
      <c r="HH46" s="378">
        <f>MAX(HF46:HG46)</f>
        <v>5</v>
      </c>
      <c r="HI46" s="389">
        <f t="shared" si="189"/>
        <v>5</v>
      </c>
      <c r="HJ46" s="433">
        <v>6.5</v>
      </c>
      <c r="HK46" s="383">
        <v>3</v>
      </c>
      <c r="HL46" s="383">
        <v>4</v>
      </c>
      <c r="HM46" s="384" t="str">
        <f t="shared" si="205"/>
        <v>3/4</v>
      </c>
      <c r="HN46" s="382">
        <f t="shared" si="191"/>
        <v>4.8</v>
      </c>
      <c r="HO46" s="382">
        <f t="shared" si="192"/>
        <v>5.3</v>
      </c>
      <c r="HP46" s="378">
        <f>MAX(HN46:HO46)</f>
        <v>5.3</v>
      </c>
      <c r="HQ46" s="389" t="str">
        <f t="shared" si="193"/>
        <v>4.8/5.3</v>
      </c>
      <c r="HR46" s="526">
        <v>6</v>
      </c>
      <c r="HS46" s="503">
        <v>6</v>
      </c>
      <c r="HT46" s="503">
        <v>7</v>
      </c>
      <c r="HU46" s="541">
        <v>6.7</v>
      </c>
      <c r="HV46" s="498">
        <f t="shared" si="194"/>
        <v>5.8</v>
      </c>
      <c r="HW46" s="499" t="str">
        <f t="shared" si="259"/>
        <v>TB</v>
      </c>
      <c r="HX46" s="500">
        <f t="shared" si="195"/>
        <v>5.9</v>
      </c>
      <c r="HY46" s="497" t="str">
        <f t="shared" si="260"/>
        <v>TB</v>
      </c>
      <c r="HZ46" s="387">
        <f t="shared" si="261"/>
        <v>6.1</v>
      </c>
      <c r="IA46" s="594" t="str">
        <f t="shared" si="262"/>
        <v>TBK</v>
      </c>
      <c r="IB46" s="496"/>
      <c r="IC46" s="496"/>
      <c r="ID46" s="496"/>
      <c r="IE46" s="501">
        <f>ROUND(SUM(IB46:ID46)/3,1)</f>
        <v>0</v>
      </c>
      <c r="IF46" s="387">
        <f t="shared" si="196"/>
        <v>3.1</v>
      </c>
      <c r="IG46" s="601" t="str">
        <f t="shared" si="263"/>
        <v>Kém</v>
      </c>
      <c r="IH46" s="497"/>
    </row>
    <row r="47" spans="1:242" s="17" customFormat="1" ht="22.5" customHeight="1" hidden="1">
      <c r="A47" s="15">
        <f>A26+1</f>
        <v>4</v>
      </c>
      <c r="B47" s="156" t="s">
        <v>99</v>
      </c>
      <c r="C47" s="157" t="s">
        <v>185</v>
      </c>
      <c r="D47" s="158" t="s">
        <v>186</v>
      </c>
      <c r="E47" s="206">
        <v>6.2</v>
      </c>
      <c r="F47" s="202">
        <v>6</v>
      </c>
      <c r="G47" s="202"/>
      <c r="H47" s="203">
        <f t="shared" si="269"/>
        <v>6</v>
      </c>
      <c r="I47" s="206">
        <f t="shared" si="206"/>
        <v>6.1</v>
      </c>
      <c r="J47" s="206" t="str">
        <f t="shared" si="207"/>
        <v>-</v>
      </c>
      <c r="K47" s="442">
        <f>MAX(I47:J47)</f>
        <v>6.1</v>
      </c>
      <c r="L47" s="206">
        <f>IF(I47&gt;=5,I47,IF(J47&gt;=5,I47&amp;"/"&amp;J47,I47&amp;"/"&amp;J47))</f>
        <v>6.1</v>
      </c>
      <c r="M47" s="206">
        <v>5.5</v>
      </c>
      <c r="N47" s="202">
        <v>3</v>
      </c>
      <c r="O47" s="202">
        <v>5</v>
      </c>
      <c r="P47" s="203" t="str">
        <f t="shared" si="208"/>
        <v>3/5</v>
      </c>
      <c r="Q47" s="206">
        <f t="shared" si="209"/>
        <v>4.3</v>
      </c>
      <c r="R47" s="206">
        <f t="shared" si="210"/>
        <v>5.3</v>
      </c>
      <c r="S47" s="442">
        <f t="shared" si="283"/>
        <v>5.3</v>
      </c>
      <c r="T47" s="206" t="str">
        <f t="shared" si="284"/>
        <v>4.3/5.3</v>
      </c>
      <c r="U47" s="206">
        <v>5.7</v>
      </c>
      <c r="V47" s="202">
        <v>5</v>
      </c>
      <c r="W47" s="202"/>
      <c r="X47" s="203">
        <f t="shared" si="213"/>
        <v>5</v>
      </c>
      <c r="Y47" s="206">
        <f t="shared" si="214"/>
        <v>5.4</v>
      </c>
      <c r="Z47" s="206" t="str">
        <f t="shared" si="215"/>
        <v>-</v>
      </c>
      <c r="AA47" s="442">
        <f>MAX(Y47:Z47)</f>
        <v>5.4</v>
      </c>
      <c r="AB47" s="206">
        <f>IF(Y47&gt;=5,Y47,IF(Z47&gt;=5,Y47&amp;"/"&amp;Z47,Y47&amp;"/"&amp;Z47))</f>
        <v>5.4</v>
      </c>
      <c r="AC47" s="206">
        <v>5.3</v>
      </c>
      <c r="AD47" s="202">
        <v>7</v>
      </c>
      <c r="AE47" s="202"/>
      <c r="AF47" s="203">
        <f>IF(ISBLANK(AE47),AD47,AD47&amp;"/"&amp;AE47)</f>
        <v>7</v>
      </c>
      <c r="AG47" s="206">
        <f t="shared" si="217"/>
        <v>6.2</v>
      </c>
      <c r="AH47" s="206" t="str">
        <f t="shared" si="218"/>
        <v>-</v>
      </c>
      <c r="AI47" s="442">
        <f>MAX(AG47:AH47)</f>
        <v>6.2</v>
      </c>
      <c r="AJ47" s="206">
        <f>IF(AG47&gt;=5,AG47,IF(AH47&gt;=5,AG47&amp;"/"&amp;AH47,AG47&amp;"/"&amp;AH47))</f>
        <v>6.2</v>
      </c>
      <c r="AK47" s="206">
        <v>7.5</v>
      </c>
      <c r="AL47" s="202">
        <v>10</v>
      </c>
      <c r="AM47" s="202"/>
      <c r="AN47" s="203">
        <f t="shared" si="221"/>
        <v>10</v>
      </c>
      <c r="AO47" s="206">
        <f t="shared" si="222"/>
        <v>8.8</v>
      </c>
      <c r="AP47" s="206" t="str">
        <f t="shared" si="223"/>
        <v>-</v>
      </c>
      <c r="AQ47" s="442">
        <f t="shared" si="277"/>
        <v>8.8</v>
      </c>
      <c r="AR47" s="206">
        <f t="shared" si="278"/>
        <v>8.8</v>
      </c>
      <c r="AS47" s="206">
        <v>4.3</v>
      </c>
      <c r="AT47" s="202">
        <v>5</v>
      </c>
      <c r="AU47" s="202">
        <v>7</v>
      </c>
      <c r="AV47" s="203" t="str">
        <f t="shared" si="226"/>
        <v>5/7</v>
      </c>
      <c r="AW47" s="206">
        <f t="shared" si="227"/>
        <v>4.7</v>
      </c>
      <c r="AX47" s="206">
        <f t="shared" si="228"/>
        <v>5.7</v>
      </c>
      <c r="AY47" s="442">
        <f>MAX(AW47:AX47)</f>
        <v>5.7</v>
      </c>
      <c r="AZ47" s="206" t="str">
        <f>IF(AW47&gt;=5,AW47,IF(AX47&gt;=5,AW47&amp;"/"&amp;AX47,AW47&amp;"/"&amp;AX47))</f>
        <v>4.7/5.7</v>
      </c>
      <c r="BA47" s="453">
        <v>5</v>
      </c>
      <c r="BB47" s="427">
        <f t="shared" si="229"/>
        <v>6.1</v>
      </c>
      <c r="BC47" s="235" t="str">
        <f t="shared" si="230"/>
        <v>TBK</v>
      </c>
      <c r="BD47" s="206">
        <v>6.3</v>
      </c>
      <c r="BE47" s="202">
        <v>5</v>
      </c>
      <c r="BF47" s="202"/>
      <c r="BG47" s="203">
        <f t="shared" si="265"/>
        <v>5</v>
      </c>
      <c r="BH47" s="206">
        <f t="shared" si="231"/>
        <v>5.7</v>
      </c>
      <c r="BI47" s="206" t="str">
        <f t="shared" si="232"/>
        <v>-</v>
      </c>
      <c r="BJ47" s="443">
        <f>MAX(BH47:BI47)</f>
        <v>5.7</v>
      </c>
      <c r="BK47" s="444">
        <f>IF(BH47&gt;=5,BH47,IF(BI47&gt;=5,BH47&amp;"/"&amp;BI47,BH47&amp;"/"&amp;BI47))</f>
        <v>5.7</v>
      </c>
      <c r="BL47" s="206">
        <v>7.3</v>
      </c>
      <c r="BM47" s="431">
        <v>6</v>
      </c>
      <c r="BN47" s="431"/>
      <c r="BO47" s="203">
        <f t="shared" si="264"/>
        <v>6</v>
      </c>
      <c r="BP47" s="206">
        <f t="shared" si="233"/>
        <v>6.7</v>
      </c>
      <c r="BQ47" s="206" t="str">
        <f t="shared" si="234"/>
        <v>-</v>
      </c>
      <c r="BR47" s="443">
        <f>MAX(BP47:BQ47)</f>
        <v>6.7</v>
      </c>
      <c r="BS47" s="444">
        <f>IF(BP47&gt;=5,BP47,IF(BQ47&gt;=5,BP47&amp;"/"&amp;BQ47,BP47&amp;"/"&amp;BQ47))</f>
        <v>6.7</v>
      </c>
      <c r="BT47" s="206"/>
      <c r="BU47" s="206"/>
      <c r="BV47" s="443"/>
      <c r="BW47" s="444"/>
      <c r="BX47" s="206">
        <v>5</v>
      </c>
      <c r="BY47" s="202">
        <v>7</v>
      </c>
      <c r="BZ47" s="202"/>
      <c r="CA47" s="203">
        <f t="shared" si="235"/>
        <v>7</v>
      </c>
      <c r="CB47" s="206">
        <f t="shared" si="236"/>
        <v>6</v>
      </c>
      <c r="CC47" s="206" t="str">
        <f t="shared" si="237"/>
        <v>-</v>
      </c>
      <c r="CD47" s="443">
        <f>MAX(CB47:CC47)</f>
        <v>6</v>
      </c>
      <c r="CE47" s="444">
        <f>IF(CB47&gt;=5,CB47,IF(CC47&gt;=5,CB47&amp;"/"&amp;CC47,CB47&amp;"/"&amp;CC47))</f>
        <v>6</v>
      </c>
      <c r="CF47" s="206">
        <v>5.5</v>
      </c>
      <c r="CG47" s="202">
        <v>5</v>
      </c>
      <c r="CH47" s="202"/>
      <c r="CI47" s="203">
        <f t="shared" si="240"/>
        <v>5</v>
      </c>
      <c r="CJ47" s="206">
        <f t="shared" si="241"/>
        <v>5.3</v>
      </c>
      <c r="CK47" s="206" t="str">
        <f t="shared" si="242"/>
        <v>-</v>
      </c>
      <c r="CL47" s="443">
        <f aca="true" t="shared" si="285" ref="CL47:CL56">MAX(CJ47:CK47)</f>
        <v>5.3</v>
      </c>
      <c r="CM47" s="444">
        <f aca="true" t="shared" si="286" ref="CM47:CM56">IF(CJ47&gt;=5,CJ47,IF(CK47&gt;=5,CJ47&amp;"/"&amp;CK47,CJ47&amp;"/"&amp;CK47))</f>
        <v>5.3</v>
      </c>
      <c r="CN47" s="206">
        <v>6.6</v>
      </c>
      <c r="CO47" s="202">
        <v>3</v>
      </c>
      <c r="CP47" s="202">
        <v>4</v>
      </c>
      <c r="CQ47" s="203" t="str">
        <f t="shared" si="243"/>
        <v>3/4</v>
      </c>
      <c r="CR47" s="206">
        <f t="shared" si="244"/>
        <v>4.8</v>
      </c>
      <c r="CS47" s="206">
        <f t="shared" si="245"/>
        <v>5.3</v>
      </c>
      <c r="CT47" s="443">
        <f>MAX(CR47:CS47)</f>
        <v>5.3</v>
      </c>
      <c r="CU47" s="444" t="str">
        <f>IF(CR47&gt;=5,CR47,IF(CS47&gt;=5,CR47&amp;"/"&amp;CS47,CR47&amp;"/"&amp;CS47))</f>
        <v>4.8/5.3</v>
      </c>
      <c r="CV47" s="206">
        <v>8</v>
      </c>
      <c r="CW47" s="202">
        <v>6</v>
      </c>
      <c r="CX47" s="202"/>
      <c r="CY47" s="203">
        <f t="shared" si="268"/>
        <v>6</v>
      </c>
      <c r="CZ47" s="206">
        <f t="shared" si="246"/>
        <v>7</v>
      </c>
      <c r="DA47" s="206" t="str">
        <f t="shared" si="247"/>
        <v>-</v>
      </c>
      <c r="DB47" s="443">
        <f>MAX(CZ47:DA47)</f>
        <v>7</v>
      </c>
      <c r="DC47" s="444">
        <f>IF(CZ47&gt;=5,CZ47,IF(DA47&gt;=5,CZ47&amp;"/"&amp;DA47,CZ47&amp;"/"&amp;DA47))</f>
        <v>7</v>
      </c>
      <c r="DD47" s="206">
        <v>8</v>
      </c>
      <c r="DE47" s="202">
        <v>6</v>
      </c>
      <c r="DF47" s="202"/>
      <c r="DG47" s="203">
        <f t="shared" si="248"/>
        <v>6</v>
      </c>
      <c r="DH47" s="206">
        <f t="shared" si="249"/>
        <v>7</v>
      </c>
      <c r="DI47" s="206" t="str">
        <f t="shared" si="250"/>
        <v>-</v>
      </c>
      <c r="DJ47" s="443">
        <f>MAX(DH47:DI47)</f>
        <v>7</v>
      </c>
      <c r="DK47" s="444">
        <f>IF(DH47&gt;=5,DH47,IF(DI47&gt;=5,DH47&amp;"/"&amp;DI47,DH47&amp;"/"&amp;DI47))</f>
        <v>7</v>
      </c>
      <c r="DL47" s="206">
        <v>7.6</v>
      </c>
      <c r="DM47" s="202">
        <v>7</v>
      </c>
      <c r="DN47" s="202"/>
      <c r="DO47" s="203">
        <f t="shared" si="280"/>
        <v>7</v>
      </c>
      <c r="DP47" s="206">
        <f t="shared" si="252"/>
        <v>7.3</v>
      </c>
      <c r="DQ47" s="206" t="str">
        <f t="shared" si="253"/>
        <v>-</v>
      </c>
      <c r="DR47" s="443">
        <f t="shared" si="281"/>
        <v>7.3</v>
      </c>
      <c r="DS47" s="444">
        <f t="shared" si="282"/>
        <v>7.3</v>
      </c>
      <c r="DT47" s="221">
        <v>5</v>
      </c>
      <c r="DU47" s="222">
        <v>5</v>
      </c>
      <c r="DV47" s="222">
        <v>7</v>
      </c>
      <c r="DW47" s="443">
        <f t="shared" si="279"/>
        <v>5.7</v>
      </c>
      <c r="DX47" s="202">
        <v>6</v>
      </c>
      <c r="DY47" s="427">
        <f t="shared" si="198"/>
        <v>6.1</v>
      </c>
      <c r="DZ47" s="305" t="str">
        <f t="shared" si="256"/>
        <v>TBK</v>
      </c>
      <c r="EA47" s="427">
        <f t="shared" si="199"/>
        <v>6.1</v>
      </c>
      <c r="EB47" s="305" t="str">
        <f t="shared" si="257"/>
        <v>TBK</v>
      </c>
      <c r="EC47" s="433">
        <v>6.5</v>
      </c>
      <c r="ED47" s="383">
        <v>7</v>
      </c>
      <c r="EE47" s="383"/>
      <c r="EF47" s="384">
        <f t="shared" si="151"/>
        <v>7</v>
      </c>
      <c r="EG47" s="382">
        <f t="shared" si="152"/>
        <v>6.8</v>
      </c>
      <c r="EH47" s="382" t="str">
        <f t="shared" si="153"/>
        <v>-</v>
      </c>
      <c r="EI47" s="378">
        <f>MAX(EG47:EH47)</f>
        <v>6.8</v>
      </c>
      <c r="EJ47" s="389">
        <f>IF(EG47&gt;=5,EG47,IF(EH47&gt;=5,EG47&amp;"/"&amp;EH47,EG47&amp;"/"&amp;EH47))</f>
        <v>6.8</v>
      </c>
      <c r="EK47" s="433">
        <v>6.75</v>
      </c>
      <c r="EL47" s="383">
        <v>7</v>
      </c>
      <c r="EM47" s="383"/>
      <c r="EN47" s="384">
        <f t="shared" si="155"/>
        <v>7</v>
      </c>
      <c r="EO47" s="382">
        <f t="shared" si="156"/>
        <v>6.9</v>
      </c>
      <c r="EP47" s="382" t="str">
        <f t="shared" si="157"/>
        <v>-</v>
      </c>
      <c r="EQ47" s="378">
        <f>MAX(EO47:EP47)</f>
        <v>6.9</v>
      </c>
      <c r="ER47" s="389">
        <f>IF(EO47&gt;=5,EO47,IF(EP47&gt;=5,EO47&amp;"/"&amp;EP47,EO47&amp;"/"&amp;EP47))</f>
        <v>6.9</v>
      </c>
      <c r="ES47" s="433">
        <v>7.5</v>
      </c>
      <c r="ET47" s="383">
        <v>5</v>
      </c>
      <c r="EU47" s="383"/>
      <c r="EV47" s="384">
        <f t="shared" si="201"/>
        <v>5</v>
      </c>
      <c r="EW47" s="382">
        <f t="shared" si="159"/>
        <v>6.3</v>
      </c>
      <c r="EX47" s="382" t="str">
        <f t="shared" si="160"/>
        <v>-</v>
      </c>
      <c r="EY47" s="378">
        <f>MAX(EW47:EX47)</f>
        <v>6.3</v>
      </c>
      <c r="EZ47" s="389">
        <f t="shared" si="161"/>
        <v>6.3</v>
      </c>
      <c r="FA47" s="433">
        <v>7.5</v>
      </c>
      <c r="FB47" s="383">
        <v>6</v>
      </c>
      <c r="FC47" s="383"/>
      <c r="FD47" s="384">
        <f t="shared" si="162"/>
        <v>6</v>
      </c>
      <c r="FE47" s="382">
        <f t="shared" si="163"/>
        <v>6.8</v>
      </c>
      <c r="FF47" s="382" t="str">
        <f t="shared" si="164"/>
        <v>-</v>
      </c>
      <c r="FG47" s="378">
        <f>MAX(FE47:FF47)</f>
        <v>6.8</v>
      </c>
      <c r="FH47" s="389">
        <f t="shared" si="197"/>
        <v>6.8</v>
      </c>
      <c r="FI47" s="433">
        <v>6.33</v>
      </c>
      <c r="FJ47" s="383">
        <v>5</v>
      </c>
      <c r="FK47" s="383"/>
      <c r="FL47" s="384">
        <f t="shared" si="165"/>
        <v>5</v>
      </c>
      <c r="FM47" s="382">
        <f t="shared" si="166"/>
        <v>5.7</v>
      </c>
      <c r="FN47" s="382" t="str">
        <f t="shared" si="167"/>
        <v>-</v>
      </c>
      <c r="FO47" s="378">
        <f>MAX(FM47:FN47)</f>
        <v>5.7</v>
      </c>
      <c r="FP47" s="389">
        <f>IF(FM47&gt;=5,FM47,IF(FN47&gt;=5,FM47&amp;"/"&amp;FN47,FM47&amp;"/"&amp;FN47))</f>
        <v>5.7</v>
      </c>
      <c r="FQ47" s="433">
        <v>6.5</v>
      </c>
      <c r="FR47" s="383">
        <v>4</v>
      </c>
      <c r="FS47" s="383"/>
      <c r="FT47" s="384">
        <f t="shared" si="276"/>
        <v>4</v>
      </c>
      <c r="FU47" s="382">
        <f t="shared" si="170"/>
        <v>5.3</v>
      </c>
      <c r="FV47" s="382" t="str">
        <f t="shared" si="171"/>
        <v>-</v>
      </c>
      <c r="FW47" s="378">
        <f>MAX(FU47:FV47)</f>
        <v>5.3</v>
      </c>
      <c r="FX47" s="389">
        <f>IF(FU47&gt;=5,FU47,IF(FV47&gt;=5,FU47&amp;"/"&amp;FV47,FU47&amp;"/"&amp;FV47))</f>
        <v>5.3</v>
      </c>
      <c r="FY47" s="496">
        <v>7</v>
      </c>
      <c r="FZ47" s="496">
        <v>7</v>
      </c>
      <c r="GA47" s="501">
        <v>7</v>
      </c>
      <c r="GB47" s="500">
        <f t="shared" si="173"/>
        <v>6.5</v>
      </c>
      <c r="GC47" s="529" t="str">
        <f t="shared" si="258"/>
        <v>TBK</v>
      </c>
      <c r="GD47" s="433">
        <v>5.6</v>
      </c>
      <c r="GE47" s="383">
        <v>4</v>
      </c>
      <c r="GF47" s="383">
        <v>0</v>
      </c>
      <c r="GG47" s="384" t="str">
        <f>IF(ISBLANK(GF47),GE47,GE47&amp;"/"&amp;GF47)</f>
        <v>4/0</v>
      </c>
      <c r="GH47" s="382">
        <f t="shared" si="175"/>
        <v>4.8</v>
      </c>
      <c r="GI47" s="382">
        <f t="shared" si="176"/>
        <v>2.8</v>
      </c>
      <c r="GJ47" s="378">
        <f>MAX(GH47:GI47)</f>
        <v>4.8</v>
      </c>
      <c r="GK47" s="461" t="str">
        <f t="shared" si="177"/>
        <v>4.8/2.8</v>
      </c>
      <c r="GL47" s="433">
        <v>6</v>
      </c>
      <c r="GM47" s="383">
        <v>4</v>
      </c>
      <c r="GN47" s="383"/>
      <c r="GO47" s="384">
        <f t="shared" si="178"/>
        <v>4</v>
      </c>
      <c r="GP47" s="382">
        <f t="shared" si="179"/>
        <v>5</v>
      </c>
      <c r="GQ47" s="382" t="str">
        <f t="shared" si="180"/>
        <v>-</v>
      </c>
      <c r="GR47" s="378">
        <f>MAX(GP47:GQ47)</f>
        <v>5</v>
      </c>
      <c r="GS47" s="389">
        <f t="shared" si="181"/>
        <v>5</v>
      </c>
      <c r="GT47" s="433">
        <v>6</v>
      </c>
      <c r="GU47" s="383">
        <v>6</v>
      </c>
      <c r="GV47" s="383"/>
      <c r="GW47" s="384">
        <f t="shared" si="203"/>
        <v>6</v>
      </c>
      <c r="GX47" s="382">
        <f t="shared" si="183"/>
        <v>6</v>
      </c>
      <c r="GY47" s="382" t="str">
        <f t="shared" si="184"/>
        <v>-</v>
      </c>
      <c r="GZ47" s="378">
        <f>MAX(GX47:GY47)</f>
        <v>6</v>
      </c>
      <c r="HA47" s="389">
        <f t="shared" si="185"/>
        <v>6</v>
      </c>
      <c r="HB47" s="433">
        <v>8</v>
      </c>
      <c r="HC47" s="383">
        <v>8</v>
      </c>
      <c r="HD47" s="383"/>
      <c r="HE47" s="384">
        <f t="shared" si="204"/>
        <v>8</v>
      </c>
      <c r="HF47" s="382">
        <f t="shared" si="187"/>
        <v>8</v>
      </c>
      <c r="HG47" s="382" t="str">
        <f t="shared" si="188"/>
        <v>-</v>
      </c>
      <c r="HH47" s="378">
        <f>MAX(HF47:HG47)</f>
        <v>8</v>
      </c>
      <c r="HI47" s="389">
        <f t="shared" si="189"/>
        <v>8</v>
      </c>
      <c r="HJ47" s="433">
        <v>8</v>
      </c>
      <c r="HK47" s="383">
        <v>5</v>
      </c>
      <c r="HL47" s="383"/>
      <c r="HM47" s="384">
        <f t="shared" si="205"/>
        <v>5</v>
      </c>
      <c r="HN47" s="382">
        <f t="shared" si="191"/>
        <v>6.5</v>
      </c>
      <c r="HO47" s="382" t="str">
        <f t="shared" si="192"/>
        <v>-</v>
      </c>
      <c r="HP47" s="378">
        <f>MAX(HN47:HO47)</f>
        <v>6.5</v>
      </c>
      <c r="HQ47" s="389">
        <f t="shared" si="193"/>
        <v>6.5</v>
      </c>
      <c r="HR47" s="526">
        <v>7</v>
      </c>
      <c r="HS47" s="503">
        <v>6</v>
      </c>
      <c r="HT47" s="503">
        <v>8</v>
      </c>
      <c r="HU47" s="562">
        <v>0</v>
      </c>
      <c r="HV47" s="498">
        <f t="shared" si="194"/>
        <v>4.5</v>
      </c>
      <c r="HW47" s="499" t="str">
        <f t="shared" si="259"/>
        <v>Yếu</v>
      </c>
      <c r="HX47" s="500">
        <f t="shared" si="195"/>
        <v>5.6</v>
      </c>
      <c r="HY47" s="497" t="str">
        <f t="shared" si="260"/>
        <v>TB</v>
      </c>
      <c r="HZ47" s="387">
        <f t="shared" si="261"/>
        <v>5.9</v>
      </c>
      <c r="IA47" s="594" t="str">
        <f t="shared" si="262"/>
        <v>TB</v>
      </c>
      <c r="IB47" s="496"/>
      <c r="IC47" s="496"/>
      <c r="ID47" s="496"/>
      <c r="IE47" s="501">
        <f>ROUND(SUM(IB47:ID47)/3,1)</f>
        <v>0</v>
      </c>
      <c r="IF47" s="387">
        <f t="shared" si="196"/>
        <v>3</v>
      </c>
      <c r="IG47" s="601" t="str">
        <f t="shared" si="263"/>
        <v>Kém</v>
      </c>
      <c r="IH47" s="497"/>
    </row>
    <row r="48" spans="1:242" s="17" customFormat="1" ht="22.5" customHeight="1" hidden="1">
      <c r="A48" s="15">
        <f t="shared" si="136"/>
        <v>5</v>
      </c>
      <c r="B48" s="156" t="s">
        <v>100</v>
      </c>
      <c r="C48" s="157" t="s">
        <v>187</v>
      </c>
      <c r="D48" s="158" t="s">
        <v>188</v>
      </c>
      <c r="E48" s="206">
        <v>5.4</v>
      </c>
      <c r="F48" s="202">
        <v>5</v>
      </c>
      <c r="G48" s="202"/>
      <c r="H48" s="203">
        <f t="shared" si="269"/>
        <v>5</v>
      </c>
      <c r="I48" s="206">
        <f t="shared" si="206"/>
        <v>5.2</v>
      </c>
      <c r="J48" s="206" t="str">
        <f t="shared" si="207"/>
        <v>-</v>
      </c>
      <c r="K48" s="442">
        <f>MAX(I48:J48)</f>
        <v>5.2</v>
      </c>
      <c r="L48" s="206">
        <f>IF(I48&gt;=5,I48,IF(J48&gt;=5,I48&amp;"/"&amp;J48,I48&amp;"/"&amp;J48))</f>
        <v>5.2</v>
      </c>
      <c r="M48" s="206">
        <v>6.5</v>
      </c>
      <c r="N48" s="202">
        <v>9</v>
      </c>
      <c r="O48" s="202"/>
      <c r="P48" s="203">
        <f t="shared" si="208"/>
        <v>9</v>
      </c>
      <c r="Q48" s="206">
        <f t="shared" si="209"/>
        <v>7.8</v>
      </c>
      <c r="R48" s="206" t="str">
        <f t="shared" si="210"/>
        <v>-</v>
      </c>
      <c r="S48" s="442">
        <f t="shared" si="283"/>
        <v>7.8</v>
      </c>
      <c r="T48" s="206">
        <f t="shared" si="284"/>
        <v>7.8</v>
      </c>
      <c r="U48" s="206">
        <v>5.7</v>
      </c>
      <c r="V48" s="202">
        <v>0</v>
      </c>
      <c r="W48" s="202">
        <v>4</v>
      </c>
      <c r="X48" s="203" t="str">
        <f t="shared" si="213"/>
        <v>0/4</v>
      </c>
      <c r="Y48" s="206">
        <f t="shared" si="214"/>
        <v>2.9</v>
      </c>
      <c r="Z48" s="206">
        <f t="shared" si="215"/>
        <v>4.9</v>
      </c>
      <c r="AA48" s="442">
        <v>7.5</v>
      </c>
      <c r="AB48" s="443" t="s">
        <v>479</v>
      </c>
      <c r="AC48" s="206">
        <v>5.7</v>
      </c>
      <c r="AD48" s="202">
        <v>6</v>
      </c>
      <c r="AE48" s="202"/>
      <c r="AF48" s="203">
        <f>IF(ISBLANK(AE48),AD48,AD48&amp;"/"&amp;AE48)</f>
        <v>6</v>
      </c>
      <c r="AG48" s="206">
        <f t="shared" si="217"/>
        <v>5.9</v>
      </c>
      <c r="AH48" s="206" t="str">
        <f t="shared" si="218"/>
        <v>-</v>
      </c>
      <c r="AI48" s="442">
        <f>MAX(AG48:AH48)</f>
        <v>5.9</v>
      </c>
      <c r="AJ48" s="206">
        <f>IF(AG48&gt;=5,AG48,IF(AH48&gt;=5,AG48&amp;"/"&amp;AH48,AG48&amp;"/"&amp;AH48))</f>
        <v>5.9</v>
      </c>
      <c r="AK48" s="206">
        <v>4</v>
      </c>
      <c r="AL48" s="202">
        <v>3</v>
      </c>
      <c r="AM48" s="202">
        <v>8</v>
      </c>
      <c r="AN48" s="203" t="str">
        <f t="shared" si="221"/>
        <v>3/8</v>
      </c>
      <c r="AO48" s="206">
        <f t="shared" si="222"/>
        <v>3.5</v>
      </c>
      <c r="AP48" s="206">
        <f t="shared" si="223"/>
        <v>6</v>
      </c>
      <c r="AQ48" s="442">
        <f t="shared" si="277"/>
        <v>6</v>
      </c>
      <c r="AR48" s="206" t="str">
        <f t="shared" si="278"/>
        <v>3.5/6</v>
      </c>
      <c r="AS48" s="206">
        <v>4</v>
      </c>
      <c r="AT48" s="202">
        <v>2</v>
      </c>
      <c r="AU48" s="202">
        <v>3</v>
      </c>
      <c r="AV48" s="203" t="str">
        <f t="shared" si="226"/>
        <v>2/3</v>
      </c>
      <c r="AW48" s="206">
        <f t="shared" si="227"/>
        <v>3</v>
      </c>
      <c r="AX48" s="206">
        <f t="shared" si="228"/>
        <v>3.5</v>
      </c>
      <c r="AY48" s="442">
        <v>6.8</v>
      </c>
      <c r="AZ48" s="443" t="s">
        <v>295</v>
      </c>
      <c r="BA48" s="453">
        <v>5</v>
      </c>
      <c r="BB48" s="427">
        <f t="shared" si="229"/>
        <v>6.4</v>
      </c>
      <c r="BC48" s="235" t="str">
        <f t="shared" si="230"/>
        <v>TBK</v>
      </c>
      <c r="BD48" s="206">
        <v>5.3</v>
      </c>
      <c r="BE48" s="202">
        <v>5</v>
      </c>
      <c r="BF48" s="202"/>
      <c r="BG48" s="203">
        <f t="shared" si="265"/>
        <v>5</v>
      </c>
      <c r="BH48" s="206">
        <f t="shared" si="231"/>
        <v>5.2</v>
      </c>
      <c r="BI48" s="206" t="str">
        <f t="shared" si="232"/>
        <v>-</v>
      </c>
      <c r="BJ48" s="443">
        <f>MAX(BH48:BI48)</f>
        <v>5.2</v>
      </c>
      <c r="BK48" s="444">
        <f>IF(BH48&gt;=5,BH48,IF(BI48&gt;=5,BH48&amp;"/"&amp;BI48,BH48&amp;"/"&amp;BI48))</f>
        <v>5.2</v>
      </c>
      <c r="BL48" s="206">
        <v>6.7</v>
      </c>
      <c r="BM48" s="431">
        <v>6</v>
      </c>
      <c r="BN48" s="431"/>
      <c r="BO48" s="203">
        <f t="shared" si="264"/>
        <v>6</v>
      </c>
      <c r="BP48" s="206">
        <f t="shared" si="233"/>
        <v>6.4</v>
      </c>
      <c r="BQ48" s="206" t="str">
        <f t="shared" si="234"/>
        <v>-</v>
      </c>
      <c r="BR48" s="443">
        <f>MAX(BP48:BQ48)</f>
        <v>6.4</v>
      </c>
      <c r="BS48" s="444">
        <f>IF(BP48&gt;=5,BP48,IF(BQ48&gt;=5,BP48&amp;"/"&amp;BQ48,BP48&amp;"/"&amp;BQ48))</f>
        <v>6.4</v>
      </c>
      <c r="BT48" s="206"/>
      <c r="BU48" s="206"/>
      <c r="BV48" s="443"/>
      <c r="BW48" s="444"/>
      <c r="BX48" s="206">
        <v>6</v>
      </c>
      <c r="BY48" s="202">
        <v>6</v>
      </c>
      <c r="BZ48" s="202"/>
      <c r="CA48" s="203">
        <f t="shared" si="235"/>
        <v>6</v>
      </c>
      <c r="CB48" s="206">
        <f t="shared" si="236"/>
        <v>6</v>
      </c>
      <c r="CC48" s="206" t="str">
        <f t="shared" si="237"/>
        <v>-</v>
      </c>
      <c r="CD48" s="443">
        <f>MAX(CB48:CC48)</f>
        <v>6</v>
      </c>
      <c r="CE48" s="444">
        <f>IF(CB48&gt;=5,CB48,IF(CC48&gt;=5,CB48&amp;"/"&amp;CC48,CB48&amp;"/"&amp;CC48))</f>
        <v>6</v>
      </c>
      <c r="CF48" s="206">
        <v>6</v>
      </c>
      <c r="CG48" s="202">
        <v>6</v>
      </c>
      <c r="CH48" s="202"/>
      <c r="CI48" s="203">
        <f t="shared" si="240"/>
        <v>6</v>
      </c>
      <c r="CJ48" s="206">
        <f t="shared" si="241"/>
        <v>6</v>
      </c>
      <c r="CK48" s="206" t="str">
        <f t="shared" si="242"/>
        <v>-</v>
      </c>
      <c r="CL48" s="443">
        <f t="shared" si="285"/>
        <v>6</v>
      </c>
      <c r="CM48" s="444">
        <f t="shared" si="286"/>
        <v>6</v>
      </c>
      <c r="CN48" s="206">
        <v>6</v>
      </c>
      <c r="CO48" s="202">
        <v>2</v>
      </c>
      <c r="CP48" s="202">
        <v>6</v>
      </c>
      <c r="CQ48" s="203" t="str">
        <f t="shared" si="243"/>
        <v>2/6</v>
      </c>
      <c r="CR48" s="206">
        <f t="shared" si="244"/>
        <v>4</v>
      </c>
      <c r="CS48" s="206">
        <f t="shared" si="245"/>
        <v>6</v>
      </c>
      <c r="CT48" s="443">
        <f>MAX(CR48:CS48)</f>
        <v>6</v>
      </c>
      <c r="CU48" s="444" t="str">
        <f>IF(CR48&gt;=5,CR48,IF(CS48&gt;=5,CR48&amp;"/"&amp;CS48,CR48&amp;"/"&amp;CS48))</f>
        <v>4/6</v>
      </c>
      <c r="CV48" s="206">
        <v>5.7</v>
      </c>
      <c r="CW48" s="202">
        <v>4</v>
      </c>
      <c r="CX48" s="202">
        <v>4</v>
      </c>
      <c r="CY48" s="203" t="str">
        <f t="shared" si="268"/>
        <v>4/4</v>
      </c>
      <c r="CZ48" s="206">
        <f t="shared" si="246"/>
        <v>4.9</v>
      </c>
      <c r="DA48" s="206">
        <f t="shared" si="247"/>
        <v>4.9</v>
      </c>
      <c r="DB48" s="443">
        <v>5.3</v>
      </c>
      <c r="DC48" s="448" t="s">
        <v>410</v>
      </c>
      <c r="DD48" s="206">
        <v>5</v>
      </c>
      <c r="DE48" s="202">
        <v>4</v>
      </c>
      <c r="DF48" s="202">
        <v>2</v>
      </c>
      <c r="DG48" s="203" t="str">
        <f t="shared" si="248"/>
        <v>4/2</v>
      </c>
      <c r="DH48" s="206">
        <f t="shared" si="249"/>
        <v>4.5</v>
      </c>
      <c r="DI48" s="206">
        <f t="shared" si="250"/>
        <v>3.5</v>
      </c>
      <c r="DJ48" s="443">
        <v>5.5</v>
      </c>
      <c r="DK48" s="448" t="s">
        <v>388</v>
      </c>
      <c r="DL48" s="206">
        <v>7.6</v>
      </c>
      <c r="DM48" s="202">
        <v>7</v>
      </c>
      <c r="DN48" s="202"/>
      <c r="DO48" s="203">
        <f t="shared" si="280"/>
        <v>7</v>
      </c>
      <c r="DP48" s="206">
        <f t="shared" si="252"/>
        <v>7.3</v>
      </c>
      <c r="DQ48" s="206" t="str">
        <f t="shared" si="253"/>
        <v>-</v>
      </c>
      <c r="DR48" s="443">
        <f t="shared" si="281"/>
        <v>7.3</v>
      </c>
      <c r="DS48" s="444">
        <f t="shared" si="282"/>
        <v>7.3</v>
      </c>
      <c r="DT48" s="221">
        <v>5</v>
      </c>
      <c r="DU48" s="221" t="s">
        <v>244</v>
      </c>
      <c r="DV48" s="222">
        <v>7</v>
      </c>
      <c r="DW48" s="443">
        <v>6</v>
      </c>
      <c r="DX48" s="202">
        <v>7</v>
      </c>
      <c r="DY48" s="427">
        <f t="shared" si="198"/>
        <v>5.9</v>
      </c>
      <c r="DZ48" s="305" t="str">
        <f t="shared" si="256"/>
        <v>TB</v>
      </c>
      <c r="EA48" s="427">
        <f t="shared" si="199"/>
        <v>6.1</v>
      </c>
      <c r="EB48" s="305" t="str">
        <f t="shared" si="257"/>
        <v>TBK</v>
      </c>
      <c r="EC48" s="433">
        <v>6</v>
      </c>
      <c r="ED48" s="383">
        <v>5</v>
      </c>
      <c r="EE48" s="383"/>
      <c r="EF48" s="384">
        <f t="shared" si="151"/>
        <v>5</v>
      </c>
      <c r="EG48" s="382">
        <f t="shared" si="152"/>
        <v>5.5</v>
      </c>
      <c r="EH48" s="382" t="str">
        <f t="shared" si="153"/>
        <v>-</v>
      </c>
      <c r="EI48" s="378">
        <f>MAX(EG48:EH48)</f>
        <v>5.5</v>
      </c>
      <c r="EJ48" s="389">
        <f>IF(EG48&gt;=5,EG48,IF(EH48&gt;=5,EG48&amp;"/"&amp;EH48,EG48&amp;"/"&amp;EH48))</f>
        <v>5.5</v>
      </c>
      <c r="EK48" s="433">
        <v>4.75</v>
      </c>
      <c r="EL48" s="383">
        <v>1</v>
      </c>
      <c r="EM48" s="383">
        <v>3</v>
      </c>
      <c r="EN48" s="384" t="str">
        <f t="shared" si="155"/>
        <v>1/3</v>
      </c>
      <c r="EO48" s="382">
        <f t="shared" si="156"/>
        <v>2.9</v>
      </c>
      <c r="EP48" s="382">
        <f t="shared" si="157"/>
        <v>3.9</v>
      </c>
      <c r="EQ48" s="378">
        <f>MAX(EO48:EP48)</f>
        <v>3.9</v>
      </c>
      <c r="ER48" s="461" t="str">
        <f>IF(EO48&gt;=5,EO48,IF(EP48&gt;=5,EO48&amp;"/"&amp;EP48,EO48&amp;"/"&amp;EP48))</f>
        <v>2.9/3.9</v>
      </c>
      <c r="ES48" s="433">
        <v>7.5</v>
      </c>
      <c r="ET48" s="383">
        <v>4</v>
      </c>
      <c r="EU48" s="383"/>
      <c r="EV48" s="384">
        <f t="shared" si="201"/>
        <v>4</v>
      </c>
      <c r="EW48" s="382">
        <f t="shared" si="159"/>
        <v>5.8</v>
      </c>
      <c r="EX48" s="382" t="str">
        <f t="shared" si="160"/>
        <v>-</v>
      </c>
      <c r="EY48" s="378">
        <f>MAX(EW48:EX48)</f>
        <v>5.8</v>
      </c>
      <c r="EZ48" s="389">
        <f t="shared" si="161"/>
        <v>5.8</v>
      </c>
      <c r="FA48" s="433">
        <v>6.5</v>
      </c>
      <c r="FB48" s="383">
        <v>3</v>
      </c>
      <c r="FC48" s="383">
        <v>0</v>
      </c>
      <c r="FD48" s="384" t="str">
        <f t="shared" si="162"/>
        <v>3/0</v>
      </c>
      <c r="FE48" s="382">
        <f t="shared" si="163"/>
        <v>4.8</v>
      </c>
      <c r="FF48" s="382">
        <f t="shared" si="164"/>
        <v>3.3</v>
      </c>
      <c r="FG48" s="378">
        <v>5.8</v>
      </c>
      <c r="FH48" s="521" t="s">
        <v>458</v>
      </c>
      <c r="FI48" s="433">
        <v>6.33</v>
      </c>
      <c r="FJ48" s="383">
        <v>1</v>
      </c>
      <c r="FK48" s="383">
        <v>5</v>
      </c>
      <c r="FL48" s="384" t="str">
        <f t="shared" si="165"/>
        <v>1/5</v>
      </c>
      <c r="FM48" s="382">
        <f t="shared" si="166"/>
        <v>3.7</v>
      </c>
      <c r="FN48" s="382">
        <f t="shared" si="167"/>
        <v>5.7</v>
      </c>
      <c r="FO48" s="378">
        <f>MAX(FM48:FN48)</f>
        <v>5.7</v>
      </c>
      <c r="FP48" s="389" t="str">
        <f>IF(FM48&gt;=5,FM48,IF(FN48&gt;=5,FM48&amp;"/"&amp;FN48,FM48&amp;"/"&amp;FN48))</f>
        <v>3.7/5.7</v>
      </c>
      <c r="FQ48" s="433">
        <v>5</v>
      </c>
      <c r="FR48" s="383">
        <v>5</v>
      </c>
      <c r="FS48" s="383"/>
      <c r="FT48" s="384">
        <f t="shared" si="276"/>
        <v>5</v>
      </c>
      <c r="FU48" s="382">
        <f t="shared" si="170"/>
        <v>5</v>
      </c>
      <c r="FV48" s="382" t="str">
        <f t="shared" si="171"/>
        <v>-</v>
      </c>
      <c r="FW48" s="378">
        <f>MAX(FU48:FV48)</f>
        <v>5</v>
      </c>
      <c r="FX48" s="389">
        <f>IF(FU48&gt;=5,FU48,IF(FV48&gt;=5,FU48&amp;"/"&amp;FV48,FU48&amp;"/"&amp;FV48))</f>
        <v>5</v>
      </c>
      <c r="FY48" s="496">
        <v>6</v>
      </c>
      <c r="FZ48" s="496">
        <v>6</v>
      </c>
      <c r="GA48" s="501">
        <v>6.5</v>
      </c>
      <c r="GB48" s="500">
        <f t="shared" si="173"/>
        <v>5.4</v>
      </c>
      <c r="GC48" s="529" t="str">
        <f t="shared" si="258"/>
        <v>TB</v>
      </c>
      <c r="GD48" s="433">
        <v>6.6</v>
      </c>
      <c r="GE48" s="383">
        <v>3</v>
      </c>
      <c r="GF48" s="383">
        <v>2</v>
      </c>
      <c r="GG48" s="384" t="str">
        <f>IF(ISBLANK(GF48),GE48,GE48&amp;"/"&amp;GF48)</f>
        <v>3/2</v>
      </c>
      <c r="GH48" s="382">
        <f t="shared" si="175"/>
        <v>4.8</v>
      </c>
      <c r="GI48" s="382">
        <f t="shared" si="176"/>
        <v>4.3</v>
      </c>
      <c r="GJ48" s="378">
        <f>MAX(GH48:GI48)</f>
        <v>4.8</v>
      </c>
      <c r="GK48" s="461" t="str">
        <f t="shared" si="177"/>
        <v>4.8/4.3</v>
      </c>
      <c r="GL48" s="433">
        <v>7</v>
      </c>
      <c r="GM48" s="383">
        <v>3</v>
      </c>
      <c r="GN48" s="383"/>
      <c r="GO48" s="384">
        <f t="shared" si="178"/>
        <v>3</v>
      </c>
      <c r="GP48" s="382">
        <f t="shared" si="179"/>
        <v>5</v>
      </c>
      <c r="GQ48" s="382" t="str">
        <f t="shared" si="180"/>
        <v>-</v>
      </c>
      <c r="GR48" s="378">
        <f>MAX(GP48:GQ48)</f>
        <v>5</v>
      </c>
      <c r="GS48" s="389">
        <f t="shared" si="181"/>
        <v>5</v>
      </c>
      <c r="GT48" s="433">
        <v>6.5</v>
      </c>
      <c r="GU48" s="383">
        <v>10</v>
      </c>
      <c r="GV48" s="383"/>
      <c r="GW48" s="384">
        <f t="shared" si="203"/>
        <v>10</v>
      </c>
      <c r="GX48" s="382">
        <f t="shared" si="183"/>
        <v>8.3</v>
      </c>
      <c r="GY48" s="382" t="str">
        <f t="shared" si="184"/>
        <v>-</v>
      </c>
      <c r="GZ48" s="378">
        <f>MAX(GX48:GY48)</f>
        <v>8.3</v>
      </c>
      <c r="HA48" s="389">
        <f t="shared" si="185"/>
        <v>8.3</v>
      </c>
      <c r="HB48" s="433">
        <v>7</v>
      </c>
      <c r="HC48" s="383">
        <v>4</v>
      </c>
      <c r="HD48" s="383"/>
      <c r="HE48" s="384">
        <f t="shared" si="204"/>
        <v>4</v>
      </c>
      <c r="HF48" s="382">
        <f t="shared" si="187"/>
        <v>5.5</v>
      </c>
      <c r="HG48" s="382" t="str">
        <f t="shared" si="188"/>
        <v>-</v>
      </c>
      <c r="HH48" s="378">
        <f>MAX(HF48:HG48)</f>
        <v>5.5</v>
      </c>
      <c r="HI48" s="389">
        <f t="shared" si="189"/>
        <v>5.5</v>
      </c>
      <c r="HJ48" s="433">
        <v>6</v>
      </c>
      <c r="HK48" s="383">
        <v>4</v>
      </c>
      <c r="HL48" s="383"/>
      <c r="HM48" s="384">
        <f t="shared" si="205"/>
        <v>4</v>
      </c>
      <c r="HN48" s="382">
        <f t="shared" si="191"/>
        <v>5</v>
      </c>
      <c r="HO48" s="382" t="str">
        <f t="shared" si="192"/>
        <v>-</v>
      </c>
      <c r="HP48" s="378">
        <f>MAX(HN48:HO48)</f>
        <v>5</v>
      </c>
      <c r="HQ48" s="389">
        <f t="shared" si="193"/>
        <v>5</v>
      </c>
      <c r="HR48" s="526">
        <v>5</v>
      </c>
      <c r="HS48" s="503">
        <v>5</v>
      </c>
      <c r="HT48" s="503">
        <v>7</v>
      </c>
      <c r="HU48" s="541">
        <v>8.3</v>
      </c>
      <c r="HV48" s="498">
        <f t="shared" si="194"/>
        <v>6.4</v>
      </c>
      <c r="HW48" s="499" t="str">
        <f t="shared" si="259"/>
        <v>TBK</v>
      </c>
      <c r="HX48" s="500">
        <f t="shared" si="195"/>
        <v>5.8</v>
      </c>
      <c r="HY48" s="497" t="str">
        <f t="shared" si="260"/>
        <v>TB</v>
      </c>
      <c r="HZ48" s="387">
        <f t="shared" si="261"/>
        <v>6</v>
      </c>
      <c r="IA48" s="594" t="str">
        <f t="shared" si="262"/>
        <v>TBK</v>
      </c>
      <c r="IB48" s="496"/>
      <c r="IC48" s="496"/>
      <c r="ID48" s="496"/>
      <c r="IE48" s="501">
        <f>ROUND(SUM(IB48:ID48)/3,1)</f>
        <v>0</v>
      </c>
      <c r="IF48" s="387">
        <f t="shared" si="196"/>
        <v>3</v>
      </c>
      <c r="IG48" s="601" t="str">
        <f t="shared" si="263"/>
        <v>Kém</v>
      </c>
      <c r="IH48" s="497"/>
    </row>
    <row r="49" spans="1:242" s="17" customFormat="1" ht="22.5" customHeight="1" hidden="1">
      <c r="A49" s="15">
        <f t="shared" si="136"/>
        <v>6</v>
      </c>
      <c r="B49" s="156" t="s">
        <v>102</v>
      </c>
      <c r="C49" s="157" t="s">
        <v>130</v>
      </c>
      <c r="D49" s="158" t="s">
        <v>56</v>
      </c>
      <c r="E49" s="206">
        <v>5.4</v>
      </c>
      <c r="F49" s="202">
        <v>2</v>
      </c>
      <c r="G49" s="202">
        <v>5</v>
      </c>
      <c r="H49" s="203" t="str">
        <f t="shared" si="269"/>
        <v>2/5</v>
      </c>
      <c r="I49" s="206">
        <f t="shared" si="206"/>
        <v>3.7</v>
      </c>
      <c r="J49" s="206">
        <f t="shared" si="207"/>
        <v>5.2</v>
      </c>
      <c r="K49" s="442">
        <f>MAX(I49:J49)</f>
        <v>5.2</v>
      </c>
      <c r="L49" s="206" t="str">
        <f>IF(I49&gt;=5,I49,IF(J49&gt;=5,I49&amp;"/"&amp;J49,I49&amp;"/"&amp;J49))</f>
        <v>3.7/5.2</v>
      </c>
      <c r="M49" s="206">
        <v>6.5</v>
      </c>
      <c r="N49" s="202">
        <v>8</v>
      </c>
      <c r="O49" s="202"/>
      <c r="P49" s="203">
        <f t="shared" si="208"/>
        <v>8</v>
      </c>
      <c r="Q49" s="206">
        <f t="shared" si="209"/>
        <v>7.3</v>
      </c>
      <c r="R49" s="206" t="str">
        <f t="shared" si="210"/>
        <v>-</v>
      </c>
      <c r="S49" s="442">
        <f t="shared" si="283"/>
        <v>7.3</v>
      </c>
      <c r="T49" s="206">
        <f t="shared" si="284"/>
        <v>7.3</v>
      </c>
      <c r="U49" s="206">
        <v>6.7</v>
      </c>
      <c r="V49" s="202">
        <v>8</v>
      </c>
      <c r="W49" s="202"/>
      <c r="X49" s="203">
        <f t="shared" si="213"/>
        <v>8</v>
      </c>
      <c r="Y49" s="206">
        <f t="shared" si="214"/>
        <v>7.4</v>
      </c>
      <c r="Z49" s="206" t="str">
        <f t="shared" si="215"/>
        <v>-</v>
      </c>
      <c r="AA49" s="442">
        <f aca="true" t="shared" si="287" ref="AA49:AA56">MAX(Y49:Z49)</f>
        <v>7.4</v>
      </c>
      <c r="AB49" s="206">
        <f aca="true" t="shared" si="288" ref="AB49:AB56">IF(Y49&gt;=5,Y49,IF(Z49&gt;=5,Y49&amp;"/"&amp;Z49,Y49&amp;"/"&amp;Z49))</f>
        <v>7.4</v>
      </c>
      <c r="AC49" s="224"/>
      <c r="AD49" s="225"/>
      <c r="AE49" s="225"/>
      <c r="AF49" s="225" t="s">
        <v>228</v>
      </c>
      <c r="AG49" s="224"/>
      <c r="AH49" s="224" t="str">
        <f t="shared" si="218"/>
        <v>-</v>
      </c>
      <c r="AI49" s="449">
        <v>5</v>
      </c>
      <c r="AJ49" s="206">
        <v>5</v>
      </c>
      <c r="AK49" s="206">
        <v>4</v>
      </c>
      <c r="AL49" s="202">
        <v>0</v>
      </c>
      <c r="AM49" s="202">
        <v>4</v>
      </c>
      <c r="AN49" s="203" t="str">
        <f t="shared" si="221"/>
        <v>0/4</v>
      </c>
      <c r="AO49" s="206">
        <f t="shared" si="222"/>
        <v>2</v>
      </c>
      <c r="AP49" s="206">
        <f t="shared" si="223"/>
        <v>4</v>
      </c>
      <c r="AQ49" s="442">
        <f t="shared" si="277"/>
        <v>4</v>
      </c>
      <c r="AR49" s="230" t="str">
        <f t="shared" si="278"/>
        <v>2/4</v>
      </c>
      <c r="AS49" s="206">
        <v>2</v>
      </c>
      <c r="AT49" s="202">
        <v>0</v>
      </c>
      <c r="AU49" s="202">
        <v>0</v>
      </c>
      <c r="AV49" s="203" t="str">
        <f t="shared" si="226"/>
        <v>0/0</v>
      </c>
      <c r="AW49" s="206">
        <f t="shared" si="227"/>
        <v>1</v>
      </c>
      <c r="AX49" s="206">
        <f t="shared" si="228"/>
        <v>1</v>
      </c>
      <c r="AY49" s="442">
        <v>6.6</v>
      </c>
      <c r="AZ49" s="443" t="s">
        <v>296</v>
      </c>
      <c r="BA49" s="453">
        <v>5</v>
      </c>
      <c r="BB49" s="427">
        <f t="shared" si="229"/>
        <v>5.9</v>
      </c>
      <c r="BC49" s="235" t="str">
        <f t="shared" si="230"/>
        <v>TB</v>
      </c>
      <c r="BD49" s="206">
        <v>5</v>
      </c>
      <c r="BE49" s="202">
        <v>3</v>
      </c>
      <c r="BF49" s="202">
        <v>4</v>
      </c>
      <c r="BG49" s="203" t="str">
        <f t="shared" si="265"/>
        <v>3/4</v>
      </c>
      <c r="BH49" s="206">
        <f t="shared" si="231"/>
        <v>4</v>
      </c>
      <c r="BI49" s="206">
        <f t="shared" si="232"/>
        <v>4.5</v>
      </c>
      <c r="BJ49" s="443">
        <v>5.5</v>
      </c>
      <c r="BK49" s="448" t="s">
        <v>441</v>
      </c>
      <c r="BL49" s="220">
        <v>6.3</v>
      </c>
      <c r="BM49" s="445"/>
      <c r="BN49" s="445"/>
      <c r="BO49" s="213" t="s">
        <v>240</v>
      </c>
      <c r="BP49" s="220">
        <f t="shared" si="233"/>
        <v>3.2</v>
      </c>
      <c r="BQ49" s="220" t="str">
        <f t="shared" si="234"/>
        <v>-</v>
      </c>
      <c r="BR49" s="446">
        <v>6.7</v>
      </c>
      <c r="BS49" s="448" t="s">
        <v>439</v>
      </c>
      <c r="BT49" s="206"/>
      <c r="BU49" s="206"/>
      <c r="BV49" s="443"/>
      <c r="BW49" s="444"/>
      <c r="BX49" s="206">
        <v>5</v>
      </c>
      <c r="BY49" s="202">
        <v>2</v>
      </c>
      <c r="BZ49" s="202">
        <v>5</v>
      </c>
      <c r="CA49" s="203" t="str">
        <f t="shared" si="235"/>
        <v>2/5</v>
      </c>
      <c r="CB49" s="206">
        <f t="shared" si="236"/>
        <v>3.5</v>
      </c>
      <c r="CC49" s="206">
        <f t="shared" si="237"/>
        <v>5</v>
      </c>
      <c r="CD49" s="443">
        <f>MAX(CB49:CC49)</f>
        <v>5</v>
      </c>
      <c r="CE49" s="444" t="str">
        <f>IF(CB49&gt;=5,CB49,IF(CC49&gt;=5,CB49&amp;"/"&amp;CC49,CB49&amp;"/"&amp;CC49))</f>
        <v>3.5/5</v>
      </c>
      <c r="CF49" s="206">
        <v>6</v>
      </c>
      <c r="CG49" s="202">
        <v>5</v>
      </c>
      <c r="CH49" s="202"/>
      <c r="CI49" s="203">
        <f t="shared" si="240"/>
        <v>5</v>
      </c>
      <c r="CJ49" s="206">
        <f t="shared" si="241"/>
        <v>5.5</v>
      </c>
      <c r="CK49" s="206" t="str">
        <f t="shared" si="242"/>
        <v>-</v>
      </c>
      <c r="CL49" s="443">
        <f t="shared" si="285"/>
        <v>5.5</v>
      </c>
      <c r="CM49" s="444">
        <f t="shared" si="286"/>
        <v>5.5</v>
      </c>
      <c r="CN49" s="206">
        <v>7.6</v>
      </c>
      <c r="CO49" s="202">
        <v>3</v>
      </c>
      <c r="CP49" s="202"/>
      <c r="CQ49" s="203">
        <f t="shared" si="243"/>
        <v>3</v>
      </c>
      <c r="CR49" s="206">
        <f t="shared" si="244"/>
        <v>5.3</v>
      </c>
      <c r="CS49" s="206" t="str">
        <f t="shared" si="245"/>
        <v>-</v>
      </c>
      <c r="CT49" s="443">
        <f>MAX(CR49:CS49)</f>
        <v>5.3</v>
      </c>
      <c r="CU49" s="444">
        <f>IF(CR49&gt;=5,CR49,IF(CS49&gt;=5,CR49&amp;"/"&amp;CS49,CR49&amp;"/"&amp;CS49))</f>
        <v>5.3</v>
      </c>
      <c r="CV49" s="206">
        <v>6.7</v>
      </c>
      <c r="CW49" s="202">
        <v>5</v>
      </c>
      <c r="CX49" s="202"/>
      <c r="CY49" s="203">
        <f t="shared" si="268"/>
        <v>5</v>
      </c>
      <c r="CZ49" s="206">
        <f t="shared" si="246"/>
        <v>5.9</v>
      </c>
      <c r="DA49" s="206" t="str">
        <f t="shared" si="247"/>
        <v>-</v>
      </c>
      <c r="DB49" s="443">
        <f>MAX(CZ49:DA49)</f>
        <v>5.9</v>
      </c>
      <c r="DC49" s="444">
        <f>IF(CZ49&gt;=5,CZ49,IF(DA49&gt;=5,CZ49&amp;"/"&amp;DA49,CZ49&amp;"/"&amp;DA49))</f>
        <v>5.9</v>
      </c>
      <c r="DD49" s="206">
        <v>4</v>
      </c>
      <c r="DE49" s="202">
        <v>1</v>
      </c>
      <c r="DF49" s="202">
        <v>3</v>
      </c>
      <c r="DG49" s="203" t="str">
        <f t="shared" si="248"/>
        <v>1/3</v>
      </c>
      <c r="DH49" s="206">
        <f t="shared" si="249"/>
        <v>2.5</v>
      </c>
      <c r="DI49" s="206">
        <f t="shared" si="250"/>
        <v>3.5</v>
      </c>
      <c r="DJ49" s="443">
        <v>7</v>
      </c>
      <c r="DK49" s="448" t="s">
        <v>389</v>
      </c>
      <c r="DL49" s="206">
        <v>7.2</v>
      </c>
      <c r="DM49" s="202">
        <v>7</v>
      </c>
      <c r="DN49" s="202"/>
      <c r="DO49" s="203">
        <f t="shared" si="280"/>
        <v>7</v>
      </c>
      <c r="DP49" s="206">
        <f t="shared" si="252"/>
        <v>7.1</v>
      </c>
      <c r="DQ49" s="206" t="str">
        <f t="shared" si="253"/>
        <v>-</v>
      </c>
      <c r="DR49" s="443">
        <f t="shared" si="281"/>
        <v>7.1</v>
      </c>
      <c r="DS49" s="444">
        <f t="shared" si="282"/>
        <v>7.1</v>
      </c>
      <c r="DT49" s="221">
        <v>6</v>
      </c>
      <c r="DU49" s="222">
        <v>6</v>
      </c>
      <c r="DV49" s="222">
        <v>7</v>
      </c>
      <c r="DW49" s="443">
        <f>ROUND(SUM(DT49:DV49)/3,1)</f>
        <v>6.3</v>
      </c>
      <c r="DX49" s="202">
        <v>8</v>
      </c>
      <c r="DY49" s="427">
        <f t="shared" si="198"/>
        <v>5.9</v>
      </c>
      <c r="DZ49" s="305" t="str">
        <f t="shared" si="256"/>
        <v>TB</v>
      </c>
      <c r="EA49" s="427">
        <f t="shared" si="199"/>
        <v>5.9</v>
      </c>
      <c r="EB49" s="305" t="str">
        <f t="shared" si="257"/>
        <v>TB</v>
      </c>
      <c r="EC49" s="433">
        <v>4.5</v>
      </c>
      <c r="ED49" s="383">
        <v>6</v>
      </c>
      <c r="EE49" s="383"/>
      <c r="EF49" s="384">
        <f t="shared" si="151"/>
        <v>6</v>
      </c>
      <c r="EG49" s="382">
        <f t="shared" si="152"/>
        <v>5.3</v>
      </c>
      <c r="EH49" s="382" t="str">
        <f t="shared" si="153"/>
        <v>-</v>
      </c>
      <c r="EI49" s="378">
        <f>MAX(EG49:EH49)</f>
        <v>5.3</v>
      </c>
      <c r="EJ49" s="389">
        <f>IF(EG49&gt;=5,EG49,IF(EH49&gt;=5,EG49&amp;"/"&amp;EH49,EG49&amp;"/"&amp;EH49))</f>
        <v>5.3</v>
      </c>
      <c r="EK49" s="433">
        <v>1</v>
      </c>
      <c r="EL49" s="383">
        <v>0</v>
      </c>
      <c r="EM49" s="383">
        <v>0</v>
      </c>
      <c r="EN49" s="384" t="str">
        <f t="shared" si="155"/>
        <v>0/0</v>
      </c>
      <c r="EO49" s="382">
        <f t="shared" si="156"/>
        <v>0.5</v>
      </c>
      <c r="EP49" s="382">
        <f t="shared" si="157"/>
        <v>0.5</v>
      </c>
      <c r="EQ49" s="378">
        <v>6.8</v>
      </c>
      <c r="ER49" s="521" t="s">
        <v>491</v>
      </c>
      <c r="ES49" s="433">
        <v>0</v>
      </c>
      <c r="ET49" s="383">
        <v>5</v>
      </c>
      <c r="EU49" s="383">
        <v>0</v>
      </c>
      <c r="EV49" s="384" t="str">
        <f t="shared" si="201"/>
        <v>5/0</v>
      </c>
      <c r="EW49" s="382">
        <f t="shared" si="159"/>
        <v>2.5</v>
      </c>
      <c r="EX49" s="382">
        <f t="shared" si="160"/>
        <v>0</v>
      </c>
      <c r="EY49" s="378">
        <v>8.3</v>
      </c>
      <c r="EZ49" s="521" t="s">
        <v>505</v>
      </c>
      <c r="FA49" s="433">
        <v>6</v>
      </c>
      <c r="FB49" s="383">
        <v>7</v>
      </c>
      <c r="FC49" s="383"/>
      <c r="FD49" s="384">
        <f t="shared" si="162"/>
        <v>7</v>
      </c>
      <c r="FE49" s="382">
        <f t="shared" si="163"/>
        <v>6.5</v>
      </c>
      <c r="FF49" s="382" t="str">
        <f t="shared" si="164"/>
        <v>-</v>
      </c>
      <c r="FG49" s="378">
        <f>MAX(FE49:FF49)</f>
        <v>6.5</v>
      </c>
      <c r="FH49" s="389">
        <f aca="true" t="shared" si="289" ref="FH49:FH56">IF(FE49&gt;=5,FE49,IF(FF49&gt;=5,FE49&amp;"/"&amp;FF49,FE49&amp;"/"&amp;FF49))</f>
        <v>6.5</v>
      </c>
      <c r="FI49" s="433">
        <v>5.67</v>
      </c>
      <c r="FJ49" s="383">
        <v>0</v>
      </c>
      <c r="FK49" s="383">
        <v>4</v>
      </c>
      <c r="FL49" s="384" t="str">
        <f t="shared" si="165"/>
        <v>0/4</v>
      </c>
      <c r="FM49" s="382">
        <f t="shared" si="166"/>
        <v>2.8</v>
      </c>
      <c r="FN49" s="382">
        <f t="shared" si="167"/>
        <v>4.8</v>
      </c>
      <c r="FO49" s="378">
        <v>5</v>
      </c>
      <c r="FP49" s="521" t="s">
        <v>445</v>
      </c>
      <c r="FQ49" s="433">
        <v>2.5</v>
      </c>
      <c r="FR49" s="383">
        <v>4</v>
      </c>
      <c r="FS49" s="383">
        <v>0</v>
      </c>
      <c r="FT49" s="384" t="str">
        <f t="shared" si="276"/>
        <v>4/0</v>
      </c>
      <c r="FU49" s="382">
        <f t="shared" si="170"/>
        <v>3.3</v>
      </c>
      <c r="FV49" s="382">
        <f t="shared" si="171"/>
        <v>1.3</v>
      </c>
      <c r="FW49" s="378">
        <v>6</v>
      </c>
      <c r="FX49" s="521" t="s">
        <v>471</v>
      </c>
      <c r="FY49" s="496">
        <v>6</v>
      </c>
      <c r="FZ49" s="496">
        <v>7</v>
      </c>
      <c r="GA49" s="501">
        <v>6.6</v>
      </c>
      <c r="GB49" s="500">
        <f t="shared" si="173"/>
        <v>6.3</v>
      </c>
      <c r="GC49" s="529" t="str">
        <f t="shared" si="258"/>
        <v>TBK</v>
      </c>
      <c r="GD49" s="433">
        <v>3.6</v>
      </c>
      <c r="GE49" s="383">
        <v>4</v>
      </c>
      <c r="GF49" s="383">
        <v>1</v>
      </c>
      <c r="GG49" s="384" t="str">
        <f>IF(ISBLANK(GF49),GE49,GE49&amp;"/"&amp;GF49)</f>
        <v>4/1</v>
      </c>
      <c r="GH49" s="382">
        <f t="shared" si="175"/>
        <v>3.8</v>
      </c>
      <c r="GI49" s="382">
        <f t="shared" si="176"/>
        <v>2.3</v>
      </c>
      <c r="GJ49" s="378">
        <f>MAX(GH49:GI49)</f>
        <v>3.8</v>
      </c>
      <c r="GK49" s="461" t="str">
        <f t="shared" si="177"/>
        <v>3.8/2.3</v>
      </c>
      <c r="GL49" s="433">
        <v>7</v>
      </c>
      <c r="GM49" s="383">
        <v>0</v>
      </c>
      <c r="GN49" s="383">
        <v>5</v>
      </c>
      <c r="GO49" s="384" t="str">
        <f t="shared" si="178"/>
        <v>0/5</v>
      </c>
      <c r="GP49" s="382">
        <f t="shared" si="179"/>
        <v>3.5</v>
      </c>
      <c r="GQ49" s="382">
        <f t="shared" si="180"/>
        <v>6</v>
      </c>
      <c r="GR49" s="378">
        <f>MAX(GP49:GQ49)</f>
        <v>6</v>
      </c>
      <c r="GS49" s="389" t="str">
        <f t="shared" si="181"/>
        <v>3.5/6</v>
      </c>
      <c r="GT49" s="433">
        <v>6</v>
      </c>
      <c r="GU49" s="383">
        <v>6</v>
      </c>
      <c r="GV49" s="383"/>
      <c r="GW49" s="384">
        <f t="shared" si="203"/>
        <v>6</v>
      </c>
      <c r="GX49" s="382">
        <f t="shared" si="183"/>
        <v>6</v>
      </c>
      <c r="GY49" s="382" t="str">
        <f t="shared" si="184"/>
        <v>-</v>
      </c>
      <c r="GZ49" s="378">
        <f>MAX(GX49:GY49)</f>
        <v>6</v>
      </c>
      <c r="HA49" s="389">
        <f t="shared" si="185"/>
        <v>6</v>
      </c>
      <c r="HB49" s="433">
        <v>6.5</v>
      </c>
      <c r="HC49" s="383">
        <v>9</v>
      </c>
      <c r="HD49" s="383"/>
      <c r="HE49" s="384">
        <f t="shared" si="204"/>
        <v>9</v>
      </c>
      <c r="HF49" s="382">
        <f t="shared" si="187"/>
        <v>7.8</v>
      </c>
      <c r="HG49" s="382" t="str">
        <f t="shared" si="188"/>
        <v>-</v>
      </c>
      <c r="HH49" s="378">
        <f>MAX(HF49:HG49)</f>
        <v>7.8</v>
      </c>
      <c r="HI49" s="389">
        <f t="shared" si="189"/>
        <v>7.8</v>
      </c>
      <c r="HJ49" s="433">
        <v>6</v>
      </c>
      <c r="HK49" s="383">
        <v>4</v>
      </c>
      <c r="HL49" s="383"/>
      <c r="HM49" s="384">
        <f t="shared" si="205"/>
        <v>4</v>
      </c>
      <c r="HN49" s="382">
        <f t="shared" si="191"/>
        <v>5</v>
      </c>
      <c r="HO49" s="382" t="str">
        <f t="shared" si="192"/>
        <v>-</v>
      </c>
      <c r="HP49" s="378">
        <f>MAX(HN49:HO49)</f>
        <v>5</v>
      </c>
      <c r="HQ49" s="389">
        <f t="shared" si="193"/>
        <v>5</v>
      </c>
      <c r="HR49" s="526">
        <v>6</v>
      </c>
      <c r="HS49" s="503">
        <v>7</v>
      </c>
      <c r="HT49" s="503">
        <v>7</v>
      </c>
      <c r="HU49" s="541">
        <v>7.8</v>
      </c>
      <c r="HV49" s="498">
        <f t="shared" si="194"/>
        <v>6.5</v>
      </c>
      <c r="HW49" s="499" t="str">
        <f t="shared" si="259"/>
        <v>TBK</v>
      </c>
      <c r="HX49" s="500">
        <f t="shared" si="195"/>
        <v>6.4</v>
      </c>
      <c r="HY49" s="497" t="str">
        <f t="shared" si="260"/>
        <v>TBK</v>
      </c>
      <c r="HZ49" s="387">
        <f t="shared" si="261"/>
        <v>6.1</v>
      </c>
      <c r="IA49" s="594" t="str">
        <f t="shared" si="262"/>
        <v>TBK</v>
      </c>
      <c r="IB49" s="496"/>
      <c r="IC49" s="496"/>
      <c r="ID49" s="496"/>
      <c r="IE49" s="501">
        <f>ROUND(SUM(IB49:ID49)/3,1)</f>
        <v>0</v>
      </c>
      <c r="IF49" s="387">
        <f t="shared" si="196"/>
        <v>3.1</v>
      </c>
      <c r="IG49" s="601" t="str">
        <f t="shared" si="263"/>
        <v>Kém</v>
      </c>
      <c r="IH49" s="497"/>
    </row>
    <row r="50" spans="1:242" s="17" customFormat="1" ht="22.5" customHeight="1" hidden="1">
      <c r="A50" s="15">
        <f t="shared" si="136"/>
        <v>7</v>
      </c>
      <c r="B50" s="156" t="s">
        <v>103</v>
      </c>
      <c r="C50" s="157" t="s">
        <v>191</v>
      </c>
      <c r="D50" s="158" t="s">
        <v>192</v>
      </c>
      <c r="E50" s="206">
        <v>4.8</v>
      </c>
      <c r="F50" s="202">
        <v>4</v>
      </c>
      <c r="G50" s="202">
        <v>9</v>
      </c>
      <c r="H50" s="203" t="str">
        <f t="shared" si="269"/>
        <v>4/9</v>
      </c>
      <c r="I50" s="206">
        <f t="shared" si="206"/>
        <v>4.4</v>
      </c>
      <c r="J50" s="206">
        <f t="shared" si="207"/>
        <v>6.9</v>
      </c>
      <c r="K50" s="442">
        <f>MAX(I50:J50)</f>
        <v>6.9</v>
      </c>
      <c r="L50" s="206" t="str">
        <f>IF(I50&gt;=5,I50,IF(J50&gt;=5,I50&amp;"/"&amp;J50,I50&amp;"/"&amp;J50))</f>
        <v>4.4/6.9</v>
      </c>
      <c r="M50" s="206">
        <v>5.5</v>
      </c>
      <c r="N50" s="202">
        <v>0</v>
      </c>
      <c r="O50" s="202">
        <v>7</v>
      </c>
      <c r="P50" s="203" t="str">
        <f t="shared" si="208"/>
        <v>0/7</v>
      </c>
      <c r="Q50" s="206">
        <f t="shared" si="209"/>
        <v>2.8</v>
      </c>
      <c r="R50" s="206">
        <f t="shared" si="210"/>
        <v>6.3</v>
      </c>
      <c r="S50" s="442">
        <f t="shared" si="283"/>
        <v>6.3</v>
      </c>
      <c r="T50" s="206" t="str">
        <f t="shared" si="284"/>
        <v>2.8/6.3</v>
      </c>
      <c r="U50" s="206">
        <v>6</v>
      </c>
      <c r="V50" s="202">
        <v>4</v>
      </c>
      <c r="W50" s="202"/>
      <c r="X50" s="203">
        <f t="shared" si="213"/>
        <v>4</v>
      </c>
      <c r="Y50" s="206">
        <f t="shared" si="214"/>
        <v>5</v>
      </c>
      <c r="Z50" s="206" t="str">
        <f t="shared" si="215"/>
        <v>-</v>
      </c>
      <c r="AA50" s="442">
        <f t="shared" si="287"/>
        <v>5</v>
      </c>
      <c r="AB50" s="206">
        <f t="shared" si="288"/>
        <v>5</v>
      </c>
      <c r="AC50" s="206">
        <v>4</v>
      </c>
      <c r="AD50" s="202">
        <v>6</v>
      </c>
      <c r="AE50" s="202"/>
      <c r="AF50" s="203">
        <f>IF(ISBLANK(AE50),AD50,AD50&amp;"/"&amp;AE50)</f>
        <v>6</v>
      </c>
      <c r="AG50" s="206">
        <f>ROUND((AC50+AD50)/2,1)</f>
        <v>5</v>
      </c>
      <c r="AH50" s="206" t="str">
        <f t="shared" si="218"/>
        <v>-</v>
      </c>
      <c r="AI50" s="442">
        <f>MAX(AG50:AH50)</f>
        <v>5</v>
      </c>
      <c r="AJ50" s="206">
        <f>IF(AG50&gt;=5,AG50,IF(AH50&gt;=5,AG50&amp;"/"&amp;AH50,AG50&amp;"/"&amp;AH50))</f>
        <v>5</v>
      </c>
      <c r="AK50" s="206">
        <v>8.5</v>
      </c>
      <c r="AL50" s="202">
        <v>9</v>
      </c>
      <c r="AM50" s="202"/>
      <c r="AN50" s="203">
        <f t="shared" si="221"/>
        <v>9</v>
      </c>
      <c r="AO50" s="206">
        <f t="shared" si="222"/>
        <v>8.8</v>
      </c>
      <c r="AP50" s="206" t="str">
        <f t="shared" si="223"/>
        <v>-</v>
      </c>
      <c r="AQ50" s="442">
        <f t="shared" si="277"/>
        <v>8.8</v>
      </c>
      <c r="AR50" s="206">
        <f t="shared" si="278"/>
        <v>8.8</v>
      </c>
      <c r="AS50" s="206">
        <v>5.7</v>
      </c>
      <c r="AT50" s="202">
        <v>4</v>
      </c>
      <c r="AU50" s="202">
        <v>8</v>
      </c>
      <c r="AV50" s="203" t="str">
        <f t="shared" si="226"/>
        <v>4/8</v>
      </c>
      <c r="AW50" s="206">
        <f t="shared" si="227"/>
        <v>4.9</v>
      </c>
      <c r="AX50" s="206">
        <f t="shared" si="228"/>
        <v>6.9</v>
      </c>
      <c r="AY50" s="442">
        <f>MAX(AW50:AX50)</f>
        <v>6.9</v>
      </c>
      <c r="AZ50" s="206" t="str">
        <f>IF(AW50&gt;=5,AW50,IF(AX50&gt;=5,AW50&amp;"/"&amp;AX50,AW50&amp;"/"&amp;AX50))</f>
        <v>4.9/6.9</v>
      </c>
      <c r="BA50" s="453">
        <v>5</v>
      </c>
      <c r="BB50" s="427">
        <f t="shared" si="229"/>
        <v>6.2</v>
      </c>
      <c r="BC50" s="235" t="str">
        <f t="shared" si="230"/>
        <v>TBK</v>
      </c>
      <c r="BD50" s="206">
        <v>5</v>
      </c>
      <c r="BE50" s="202">
        <v>4</v>
      </c>
      <c r="BF50" s="202">
        <v>4</v>
      </c>
      <c r="BG50" s="203" t="str">
        <f t="shared" si="265"/>
        <v>4/4</v>
      </c>
      <c r="BH50" s="206">
        <f t="shared" si="231"/>
        <v>4.5</v>
      </c>
      <c r="BI50" s="206">
        <f t="shared" si="232"/>
        <v>4.5</v>
      </c>
      <c r="BJ50" s="443">
        <v>5</v>
      </c>
      <c r="BK50" s="448" t="s">
        <v>443</v>
      </c>
      <c r="BL50" s="206">
        <v>5.3</v>
      </c>
      <c r="BM50" s="431">
        <v>5</v>
      </c>
      <c r="BN50" s="431"/>
      <c r="BO50" s="203">
        <f>IF(ISBLANK(BN50),BM50,BM50&amp;"/"&amp;BN50)</f>
        <v>5</v>
      </c>
      <c r="BP50" s="206">
        <f t="shared" si="233"/>
        <v>5.2</v>
      </c>
      <c r="BQ50" s="206" t="str">
        <f t="shared" si="234"/>
        <v>-</v>
      </c>
      <c r="BR50" s="443">
        <f>MAX(BP50:BQ50)</f>
        <v>5.2</v>
      </c>
      <c r="BS50" s="444">
        <f>IF(BP50&gt;=5,BP50,IF(BQ50&gt;=5,BP50&amp;"/"&amp;BQ50,BP50&amp;"/"&amp;BQ50))</f>
        <v>5.2</v>
      </c>
      <c r="BT50" s="206"/>
      <c r="BU50" s="206"/>
      <c r="BV50" s="443"/>
      <c r="BW50" s="444"/>
      <c r="BX50" s="206">
        <v>7</v>
      </c>
      <c r="BY50" s="202">
        <v>7</v>
      </c>
      <c r="BZ50" s="202"/>
      <c r="CA50" s="203">
        <f t="shared" si="235"/>
        <v>7</v>
      </c>
      <c r="CB50" s="206">
        <f t="shared" si="236"/>
        <v>7</v>
      </c>
      <c r="CC50" s="206" t="str">
        <f t="shared" si="237"/>
        <v>-</v>
      </c>
      <c r="CD50" s="443">
        <f>MAX(CB50:CC50)</f>
        <v>7</v>
      </c>
      <c r="CE50" s="444">
        <f>IF(CB50&gt;=5,CB50,IF(CC50&gt;=5,CB50&amp;"/"&amp;CC50,CB50&amp;"/"&amp;CC50))</f>
        <v>7</v>
      </c>
      <c r="CF50" s="206">
        <v>5.5</v>
      </c>
      <c r="CG50" s="202">
        <v>6</v>
      </c>
      <c r="CH50" s="202"/>
      <c r="CI50" s="203">
        <f t="shared" si="240"/>
        <v>6</v>
      </c>
      <c r="CJ50" s="206">
        <f t="shared" si="241"/>
        <v>5.8</v>
      </c>
      <c r="CK50" s="206" t="str">
        <f t="shared" si="242"/>
        <v>-</v>
      </c>
      <c r="CL50" s="443">
        <f t="shared" si="285"/>
        <v>5.8</v>
      </c>
      <c r="CM50" s="444">
        <f t="shared" si="286"/>
        <v>5.8</v>
      </c>
      <c r="CN50" s="206">
        <v>5</v>
      </c>
      <c r="CO50" s="202">
        <v>5</v>
      </c>
      <c r="CP50" s="202"/>
      <c r="CQ50" s="203">
        <f t="shared" si="243"/>
        <v>5</v>
      </c>
      <c r="CR50" s="206">
        <f t="shared" si="244"/>
        <v>5</v>
      </c>
      <c r="CS50" s="206" t="str">
        <f t="shared" si="245"/>
        <v>-</v>
      </c>
      <c r="CT50" s="443">
        <f>MAX(CR50:CS50)</f>
        <v>5</v>
      </c>
      <c r="CU50" s="444">
        <f>IF(CR50&gt;=5,CR50,IF(CS50&gt;=5,CR50&amp;"/"&amp;CS50,CR50&amp;"/"&amp;CS50))</f>
        <v>5</v>
      </c>
      <c r="CV50" s="206">
        <v>4.5</v>
      </c>
      <c r="CW50" s="202">
        <v>3</v>
      </c>
      <c r="CX50" s="202">
        <v>1</v>
      </c>
      <c r="CY50" s="203" t="str">
        <f t="shared" si="268"/>
        <v>3/1</v>
      </c>
      <c r="CZ50" s="206">
        <f t="shared" si="246"/>
        <v>3.8</v>
      </c>
      <c r="DA50" s="206">
        <f t="shared" si="247"/>
        <v>2.8</v>
      </c>
      <c r="DB50" s="443">
        <v>7.8</v>
      </c>
      <c r="DC50" s="448" t="s">
        <v>409</v>
      </c>
      <c r="DD50" s="206">
        <v>6</v>
      </c>
      <c r="DE50" s="202">
        <v>3</v>
      </c>
      <c r="DF50" s="202">
        <v>5</v>
      </c>
      <c r="DG50" s="203" t="str">
        <f t="shared" si="248"/>
        <v>3/5</v>
      </c>
      <c r="DH50" s="206">
        <f t="shared" si="249"/>
        <v>4.5</v>
      </c>
      <c r="DI50" s="206">
        <f t="shared" si="250"/>
        <v>5.5</v>
      </c>
      <c r="DJ50" s="443">
        <f>MAX(DH50:DI50)</f>
        <v>5.5</v>
      </c>
      <c r="DK50" s="444" t="str">
        <f>IF(DH50&gt;=5,DH50,IF(DI50&gt;=5,DH50&amp;"/"&amp;DI50,DH50&amp;"/"&amp;DI50))</f>
        <v>4.5/5.5</v>
      </c>
      <c r="DL50" s="206">
        <v>6</v>
      </c>
      <c r="DM50" s="202">
        <v>6</v>
      </c>
      <c r="DN50" s="202"/>
      <c r="DO50" s="203">
        <f t="shared" si="280"/>
        <v>6</v>
      </c>
      <c r="DP50" s="206">
        <f t="shared" si="252"/>
        <v>6</v>
      </c>
      <c r="DQ50" s="206" t="str">
        <f t="shared" si="253"/>
        <v>-</v>
      </c>
      <c r="DR50" s="443">
        <f t="shared" si="281"/>
        <v>6</v>
      </c>
      <c r="DS50" s="444">
        <f t="shared" si="282"/>
        <v>6</v>
      </c>
      <c r="DT50" s="221">
        <v>6</v>
      </c>
      <c r="DU50" s="222">
        <v>6</v>
      </c>
      <c r="DV50" s="222">
        <v>8</v>
      </c>
      <c r="DW50" s="443">
        <f>ROUND(SUM(DT50:DV50)/3,1)</f>
        <v>6.7</v>
      </c>
      <c r="DX50" s="202">
        <v>6</v>
      </c>
      <c r="DY50" s="427">
        <f t="shared" si="198"/>
        <v>6</v>
      </c>
      <c r="DZ50" s="305" t="str">
        <f t="shared" si="256"/>
        <v>TBK</v>
      </c>
      <c r="EA50" s="427">
        <f t="shared" si="199"/>
        <v>6.1</v>
      </c>
      <c r="EB50" s="305" t="str">
        <f t="shared" si="257"/>
        <v>TBK</v>
      </c>
      <c r="EC50" s="433">
        <v>5</v>
      </c>
      <c r="ED50" s="383">
        <v>7</v>
      </c>
      <c r="EE50" s="383"/>
      <c r="EF50" s="384">
        <f t="shared" si="151"/>
        <v>7</v>
      </c>
      <c r="EG50" s="382">
        <f t="shared" si="152"/>
        <v>6</v>
      </c>
      <c r="EH50" s="382" t="str">
        <f t="shared" si="153"/>
        <v>-</v>
      </c>
      <c r="EI50" s="378">
        <f>MAX(EG50:EH50)</f>
        <v>6</v>
      </c>
      <c r="EJ50" s="389">
        <f>IF(EG50&gt;=5,EG50,IF(EH50&gt;=5,EG50&amp;"/"&amp;EH50,EG50&amp;"/"&amp;EH50))</f>
        <v>6</v>
      </c>
      <c r="EK50" s="433">
        <v>5.25</v>
      </c>
      <c r="EL50" s="383">
        <v>5</v>
      </c>
      <c r="EM50" s="383"/>
      <c r="EN50" s="384">
        <f t="shared" si="155"/>
        <v>5</v>
      </c>
      <c r="EO50" s="382">
        <f t="shared" si="156"/>
        <v>5.1</v>
      </c>
      <c r="EP50" s="382" t="str">
        <f t="shared" si="157"/>
        <v>-</v>
      </c>
      <c r="EQ50" s="378">
        <f>MAX(EO50:EP50)</f>
        <v>5.1</v>
      </c>
      <c r="ER50" s="389">
        <f>IF(EO50&gt;=5,EO50,IF(EP50&gt;=5,EO50&amp;"/"&amp;EP50,EO50&amp;"/"&amp;EP50))</f>
        <v>5.1</v>
      </c>
      <c r="ES50" s="433">
        <v>7</v>
      </c>
      <c r="ET50" s="383">
        <v>5</v>
      </c>
      <c r="EU50" s="383"/>
      <c r="EV50" s="384">
        <f t="shared" si="201"/>
        <v>5</v>
      </c>
      <c r="EW50" s="382">
        <f t="shared" si="159"/>
        <v>6</v>
      </c>
      <c r="EX50" s="382" t="str">
        <f t="shared" si="160"/>
        <v>-</v>
      </c>
      <c r="EY50" s="378">
        <f>MAX(EW50:EX50)</f>
        <v>6</v>
      </c>
      <c r="EZ50" s="389">
        <f>IF(EW50&gt;=5,EW50,IF(EX50&gt;=5,EW50&amp;"/"&amp;EX50,EW50&amp;"/"&amp;EX50))</f>
        <v>6</v>
      </c>
      <c r="FA50" s="433">
        <v>7.5</v>
      </c>
      <c r="FB50" s="383">
        <v>3</v>
      </c>
      <c r="FC50" s="383"/>
      <c r="FD50" s="384">
        <f t="shared" si="162"/>
        <v>3</v>
      </c>
      <c r="FE50" s="382">
        <f t="shared" si="163"/>
        <v>5.3</v>
      </c>
      <c r="FF50" s="382" t="str">
        <f t="shared" si="164"/>
        <v>-</v>
      </c>
      <c r="FG50" s="378">
        <f>MAX(FE50:FF50)</f>
        <v>5.3</v>
      </c>
      <c r="FH50" s="389">
        <f t="shared" si="289"/>
        <v>5.3</v>
      </c>
      <c r="FI50" s="433">
        <v>6.33</v>
      </c>
      <c r="FJ50" s="383">
        <v>3</v>
      </c>
      <c r="FK50" s="383">
        <v>7</v>
      </c>
      <c r="FL50" s="384" t="str">
        <f t="shared" si="165"/>
        <v>3/7</v>
      </c>
      <c r="FM50" s="382">
        <f t="shared" si="166"/>
        <v>4.7</v>
      </c>
      <c r="FN50" s="382">
        <f t="shared" si="167"/>
        <v>6.7</v>
      </c>
      <c r="FO50" s="378">
        <f>MAX(FM50:FN50)</f>
        <v>6.7</v>
      </c>
      <c r="FP50" s="389" t="str">
        <f>IF(FM50&gt;=5,FM50,IF(FN50&gt;=5,FM50&amp;"/"&amp;FN50,FM50&amp;"/"&amp;FN50))</f>
        <v>4.7/6.7</v>
      </c>
      <c r="FQ50" s="433">
        <v>4.5</v>
      </c>
      <c r="FR50" s="383">
        <v>5</v>
      </c>
      <c r="FS50" s="383">
        <v>4</v>
      </c>
      <c r="FT50" s="384" t="str">
        <f t="shared" si="276"/>
        <v>5/4</v>
      </c>
      <c r="FU50" s="382">
        <f t="shared" si="170"/>
        <v>4.8</v>
      </c>
      <c r="FV50" s="382">
        <f t="shared" si="171"/>
        <v>4.3</v>
      </c>
      <c r="FW50" s="378">
        <v>5.5</v>
      </c>
      <c r="FX50" s="521" t="s">
        <v>474</v>
      </c>
      <c r="FY50" s="503">
        <v>5</v>
      </c>
      <c r="FZ50" s="503">
        <v>5</v>
      </c>
      <c r="GA50" s="514">
        <v>7</v>
      </c>
      <c r="GB50" s="500">
        <f t="shared" si="173"/>
        <v>5.9</v>
      </c>
      <c r="GC50" s="529" t="str">
        <f t="shared" si="258"/>
        <v>TB</v>
      </c>
      <c r="GD50" s="457">
        <v>7.3</v>
      </c>
      <c r="GE50" s="395">
        <v>0</v>
      </c>
      <c r="GF50" s="395"/>
      <c r="GG50" s="395" t="s">
        <v>414</v>
      </c>
      <c r="GH50" s="502">
        <f t="shared" si="175"/>
        <v>3.7</v>
      </c>
      <c r="GI50" s="502" t="str">
        <f t="shared" si="176"/>
        <v>-</v>
      </c>
      <c r="GJ50" s="397">
        <f>MAX(GH50:GI50)</f>
        <v>3.7</v>
      </c>
      <c r="GK50" s="461" t="str">
        <f t="shared" si="177"/>
        <v>3.7/-</v>
      </c>
      <c r="GL50" s="433">
        <v>6</v>
      </c>
      <c r="GM50" s="383">
        <v>0</v>
      </c>
      <c r="GN50" s="383">
        <v>0</v>
      </c>
      <c r="GO50" s="384" t="str">
        <f t="shared" si="178"/>
        <v>0/0</v>
      </c>
      <c r="GP50" s="382">
        <f t="shared" si="179"/>
        <v>3</v>
      </c>
      <c r="GQ50" s="382">
        <f t="shared" si="180"/>
        <v>3</v>
      </c>
      <c r="GR50" s="378">
        <v>5</v>
      </c>
      <c r="GS50" s="521" t="s">
        <v>463</v>
      </c>
      <c r="GT50" s="433">
        <v>6.5</v>
      </c>
      <c r="GU50" s="383">
        <v>0</v>
      </c>
      <c r="GV50" s="383">
        <v>0</v>
      </c>
      <c r="GW50" s="384" t="str">
        <f t="shared" si="203"/>
        <v>0/0</v>
      </c>
      <c r="GX50" s="382">
        <f t="shared" si="183"/>
        <v>3.3</v>
      </c>
      <c r="GY50" s="382">
        <f t="shared" si="184"/>
        <v>3.3</v>
      </c>
      <c r="GZ50" s="378">
        <f>MAX(GX50:GY50)</f>
        <v>3.3</v>
      </c>
      <c r="HA50" s="461" t="str">
        <f t="shared" si="185"/>
        <v>3.3/3.3</v>
      </c>
      <c r="HB50" s="457">
        <v>7.5</v>
      </c>
      <c r="HC50" s="395"/>
      <c r="HD50" s="395"/>
      <c r="HE50" s="523" t="s">
        <v>413</v>
      </c>
      <c r="HF50" s="502">
        <f t="shared" si="187"/>
        <v>3.8</v>
      </c>
      <c r="HG50" s="502" t="str">
        <f t="shared" si="188"/>
        <v>-</v>
      </c>
      <c r="HH50" s="397">
        <f>MAX(HF50:HG50)</f>
        <v>3.8</v>
      </c>
      <c r="HI50" s="461" t="str">
        <f t="shared" si="189"/>
        <v>3.8/-</v>
      </c>
      <c r="HJ50" s="433">
        <v>7.5</v>
      </c>
      <c r="HK50" s="383">
        <v>4</v>
      </c>
      <c r="HL50" s="383"/>
      <c r="HM50" s="384">
        <f t="shared" si="205"/>
        <v>4</v>
      </c>
      <c r="HN50" s="382">
        <f t="shared" si="191"/>
        <v>5.8</v>
      </c>
      <c r="HO50" s="382" t="str">
        <f t="shared" si="192"/>
        <v>-</v>
      </c>
      <c r="HP50" s="378">
        <f>MAX(HN50:HO50)</f>
        <v>5.8</v>
      </c>
      <c r="HQ50" s="389">
        <f t="shared" si="193"/>
        <v>5.8</v>
      </c>
      <c r="HR50" s="526">
        <v>6</v>
      </c>
      <c r="HS50" s="503">
        <v>6</v>
      </c>
      <c r="HT50" s="503">
        <v>7</v>
      </c>
      <c r="HU50" s="541">
        <v>6.1</v>
      </c>
      <c r="HV50" s="498">
        <f t="shared" si="194"/>
        <v>5.1</v>
      </c>
      <c r="HW50" s="499" t="str">
        <f t="shared" si="259"/>
        <v>TB</v>
      </c>
      <c r="HX50" s="500">
        <f t="shared" si="195"/>
        <v>5.5</v>
      </c>
      <c r="HY50" s="497" t="str">
        <f t="shared" si="260"/>
        <v>TB</v>
      </c>
      <c r="HZ50" s="387">
        <f t="shared" si="261"/>
        <v>5.8</v>
      </c>
      <c r="IA50" s="594" t="str">
        <f t="shared" si="262"/>
        <v>TB</v>
      </c>
      <c r="IB50" s="503"/>
      <c r="IC50" s="503"/>
      <c r="ID50" s="503"/>
      <c r="IE50" s="501">
        <f>ROUND(SUM(IB50:ID50)/3,1)</f>
        <v>0</v>
      </c>
      <c r="IF50" s="387">
        <f t="shared" si="196"/>
        <v>2.9</v>
      </c>
      <c r="IG50" s="601" t="str">
        <f t="shared" si="263"/>
        <v>Kém</v>
      </c>
      <c r="IH50" s="497"/>
    </row>
    <row r="51" spans="1:255" s="27" customFormat="1" ht="22.5" customHeight="1" hidden="1">
      <c r="A51" s="15">
        <f t="shared" si="136"/>
        <v>8</v>
      </c>
      <c r="B51" s="156" t="s">
        <v>108</v>
      </c>
      <c r="C51" s="157" t="s">
        <v>226</v>
      </c>
      <c r="D51" s="158" t="s">
        <v>198</v>
      </c>
      <c r="E51" s="206">
        <v>6</v>
      </c>
      <c r="F51" s="202">
        <v>1</v>
      </c>
      <c r="G51" s="202">
        <v>0</v>
      </c>
      <c r="H51" s="203" t="str">
        <f t="shared" si="269"/>
        <v>1/0</v>
      </c>
      <c r="I51" s="206">
        <f t="shared" si="206"/>
        <v>3.5</v>
      </c>
      <c r="J51" s="206">
        <f t="shared" si="207"/>
        <v>3</v>
      </c>
      <c r="K51" s="442">
        <v>6.5</v>
      </c>
      <c r="L51" s="443" t="s">
        <v>276</v>
      </c>
      <c r="M51" s="206">
        <v>5</v>
      </c>
      <c r="N51" s="202">
        <v>8</v>
      </c>
      <c r="O51" s="202"/>
      <c r="P51" s="203">
        <f t="shared" si="208"/>
        <v>8</v>
      </c>
      <c r="Q51" s="206">
        <f t="shared" si="209"/>
        <v>6.5</v>
      </c>
      <c r="R51" s="206" t="str">
        <f t="shared" si="210"/>
        <v>-</v>
      </c>
      <c r="S51" s="442">
        <f t="shared" si="283"/>
        <v>6.5</v>
      </c>
      <c r="T51" s="206">
        <f t="shared" si="284"/>
        <v>6.5</v>
      </c>
      <c r="U51" s="206">
        <v>6.7</v>
      </c>
      <c r="V51" s="202">
        <v>2</v>
      </c>
      <c r="W51" s="202">
        <v>5</v>
      </c>
      <c r="X51" s="203" t="str">
        <f t="shared" si="213"/>
        <v>2/5</v>
      </c>
      <c r="Y51" s="206">
        <f t="shared" si="214"/>
        <v>4.4</v>
      </c>
      <c r="Z51" s="206">
        <f t="shared" si="215"/>
        <v>5.9</v>
      </c>
      <c r="AA51" s="442">
        <f t="shared" si="287"/>
        <v>5.9</v>
      </c>
      <c r="AB51" s="206" t="str">
        <f t="shared" si="288"/>
        <v>4.4/5.9</v>
      </c>
      <c r="AC51" s="224"/>
      <c r="AD51" s="225"/>
      <c r="AE51" s="225"/>
      <c r="AF51" s="225" t="s">
        <v>228</v>
      </c>
      <c r="AG51" s="224"/>
      <c r="AH51" s="224"/>
      <c r="AI51" s="449">
        <v>5</v>
      </c>
      <c r="AJ51" s="206">
        <v>5</v>
      </c>
      <c r="AK51" s="206">
        <v>3.5</v>
      </c>
      <c r="AL51" s="202">
        <v>3</v>
      </c>
      <c r="AM51" s="202">
        <v>7</v>
      </c>
      <c r="AN51" s="203" t="str">
        <f t="shared" si="221"/>
        <v>3/7</v>
      </c>
      <c r="AO51" s="206">
        <f t="shared" si="222"/>
        <v>3.3</v>
      </c>
      <c r="AP51" s="206">
        <f t="shared" si="223"/>
        <v>5.3</v>
      </c>
      <c r="AQ51" s="442">
        <f t="shared" si="277"/>
        <v>5.3</v>
      </c>
      <c r="AR51" s="206" t="str">
        <f t="shared" si="278"/>
        <v>3.3/5.3</v>
      </c>
      <c r="AS51" s="206">
        <v>2.7</v>
      </c>
      <c r="AT51" s="202">
        <v>2</v>
      </c>
      <c r="AU51" s="202">
        <v>0</v>
      </c>
      <c r="AV51" s="203" t="str">
        <f t="shared" si="226"/>
        <v>2/0</v>
      </c>
      <c r="AW51" s="206">
        <f t="shared" si="227"/>
        <v>2.4</v>
      </c>
      <c r="AX51" s="206">
        <f t="shared" si="228"/>
        <v>1.4</v>
      </c>
      <c r="AY51" s="442">
        <v>5.5</v>
      </c>
      <c r="AZ51" s="443" t="s">
        <v>298</v>
      </c>
      <c r="BA51" s="431">
        <v>5</v>
      </c>
      <c r="BB51" s="427">
        <f t="shared" si="229"/>
        <v>5.7</v>
      </c>
      <c r="BC51" s="235" t="str">
        <f t="shared" si="230"/>
        <v>TB</v>
      </c>
      <c r="BD51" s="206">
        <v>5.3</v>
      </c>
      <c r="BE51" s="202">
        <v>4</v>
      </c>
      <c r="BF51" s="202">
        <v>6</v>
      </c>
      <c r="BG51" s="203" t="str">
        <f t="shared" si="265"/>
        <v>4/6</v>
      </c>
      <c r="BH51" s="206">
        <f t="shared" si="231"/>
        <v>4.7</v>
      </c>
      <c r="BI51" s="206">
        <f t="shared" si="232"/>
        <v>5.7</v>
      </c>
      <c r="BJ51" s="443">
        <f aca="true" t="shared" si="290" ref="BJ51:BJ56">MAX(BH51:BI51)</f>
        <v>5.7</v>
      </c>
      <c r="BK51" s="444" t="str">
        <f aca="true" t="shared" si="291" ref="BK51:BK56">IF(BH51&gt;=5,BH51,IF(BI51&gt;=5,BH51&amp;"/"&amp;BI51,BH51&amp;"/"&amp;BI51))</f>
        <v>4.7/5.7</v>
      </c>
      <c r="BL51" s="206">
        <v>5.7</v>
      </c>
      <c r="BM51" s="431">
        <v>4</v>
      </c>
      <c r="BN51" s="431">
        <v>4</v>
      </c>
      <c r="BO51" s="203" t="str">
        <f>IF(ISBLANK(BN51),BM51,BM51&amp;"/"&amp;BN51)</f>
        <v>4/4</v>
      </c>
      <c r="BP51" s="206">
        <f t="shared" si="233"/>
        <v>4.9</v>
      </c>
      <c r="BQ51" s="206">
        <f t="shared" si="234"/>
        <v>4.9</v>
      </c>
      <c r="BR51" s="443">
        <v>5.7</v>
      </c>
      <c r="BS51" s="448" t="s">
        <v>269</v>
      </c>
      <c r="BT51" s="206"/>
      <c r="BU51" s="206"/>
      <c r="BV51" s="443"/>
      <c r="BW51" s="444"/>
      <c r="BX51" s="206">
        <v>4.5</v>
      </c>
      <c r="BY51" s="202">
        <v>4</v>
      </c>
      <c r="BZ51" s="202">
        <v>7</v>
      </c>
      <c r="CA51" s="203" t="str">
        <f t="shared" si="235"/>
        <v>4/7</v>
      </c>
      <c r="CB51" s="206">
        <f t="shared" si="236"/>
        <v>4.3</v>
      </c>
      <c r="CC51" s="206">
        <f t="shared" si="237"/>
        <v>5.8</v>
      </c>
      <c r="CD51" s="443">
        <f>MAX(CB51:CC51)</f>
        <v>5.8</v>
      </c>
      <c r="CE51" s="444" t="str">
        <f>IF(CB51&gt;=5,CB51,IF(CC51&gt;=5,CB51&amp;"/"&amp;CC51,CB51&amp;"/"&amp;CC51))</f>
        <v>4.3/5.8</v>
      </c>
      <c r="CF51" s="206">
        <v>6.5</v>
      </c>
      <c r="CG51" s="202">
        <v>5</v>
      </c>
      <c r="CH51" s="202"/>
      <c r="CI51" s="203">
        <f t="shared" si="240"/>
        <v>5</v>
      </c>
      <c r="CJ51" s="206">
        <f t="shared" si="241"/>
        <v>5.8</v>
      </c>
      <c r="CK51" s="206" t="str">
        <f t="shared" si="242"/>
        <v>-</v>
      </c>
      <c r="CL51" s="443">
        <f t="shared" si="285"/>
        <v>5.8</v>
      </c>
      <c r="CM51" s="444">
        <f t="shared" si="286"/>
        <v>5.8</v>
      </c>
      <c r="CN51" s="206">
        <v>6.2</v>
      </c>
      <c r="CO51" s="202">
        <v>3</v>
      </c>
      <c r="CP51" s="202">
        <v>4</v>
      </c>
      <c r="CQ51" s="203" t="str">
        <f t="shared" si="243"/>
        <v>3/4</v>
      </c>
      <c r="CR51" s="206">
        <f t="shared" si="244"/>
        <v>4.6</v>
      </c>
      <c r="CS51" s="206">
        <f t="shared" si="245"/>
        <v>5.1</v>
      </c>
      <c r="CT51" s="443">
        <f>MAX(CR51:CS51)</f>
        <v>5.1</v>
      </c>
      <c r="CU51" s="444" t="str">
        <f>IF(CR51&gt;=5,CR51,IF(CS51&gt;=5,CR51&amp;"/"&amp;CS51,CR51&amp;"/"&amp;CS51))</f>
        <v>4.6/5.1</v>
      </c>
      <c r="CV51" s="206">
        <v>5.8</v>
      </c>
      <c r="CW51" s="202">
        <v>6</v>
      </c>
      <c r="CX51" s="202"/>
      <c r="CY51" s="203">
        <f t="shared" si="268"/>
        <v>6</v>
      </c>
      <c r="CZ51" s="206">
        <f t="shared" si="246"/>
        <v>5.9</v>
      </c>
      <c r="DA51" s="206" t="str">
        <f t="shared" si="247"/>
        <v>-</v>
      </c>
      <c r="DB51" s="443">
        <f aca="true" t="shared" si="292" ref="DB51:DB56">MAX(CZ51:DA51)</f>
        <v>5.9</v>
      </c>
      <c r="DC51" s="444">
        <f aca="true" t="shared" si="293" ref="DC51:DC56">IF(CZ51&gt;=5,CZ51,IF(DA51&gt;=5,CZ51&amp;"/"&amp;DA51,CZ51&amp;"/"&amp;DA51))</f>
        <v>5.9</v>
      </c>
      <c r="DD51" s="206">
        <v>4</v>
      </c>
      <c r="DE51" s="202">
        <v>2</v>
      </c>
      <c r="DF51" s="202">
        <v>3</v>
      </c>
      <c r="DG51" s="203" t="str">
        <f t="shared" si="248"/>
        <v>2/3</v>
      </c>
      <c r="DH51" s="206">
        <f t="shared" si="249"/>
        <v>3</v>
      </c>
      <c r="DI51" s="206">
        <f t="shared" si="250"/>
        <v>3.5</v>
      </c>
      <c r="DJ51" s="443">
        <f>MAX(DH51:DI51)</f>
        <v>3.5</v>
      </c>
      <c r="DK51" s="447" t="str">
        <f>IF(DH51&gt;=5,DH51,IF(DI51&gt;=5,DH51&amp;"/"&amp;DI51,DH51&amp;"/"&amp;DI51))</f>
        <v>3/3.5</v>
      </c>
      <c r="DL51" s="206">
        <v>8</v>
      </c>
      <c r="DM51" s="202">
        <v>6</v>
      </c>
      <c r="DN51" s="202"/>
      <c r="DO51" s="203">
        <f t="shared" si="280"/>
        <v>6</v>
      </c>
      <c r="DP51" s="206">
        <f t="shared" si="252"/>
        <v>7</v>
      </c>
      <c r="DQ51" s="206" t="str">
        <f t="shared" si="253"/>
        <v>-</v>
      </c>
      <c r="DR51" s="443">
        <f t="shared" si="281"/>
        <v>7</v>
      </c>
      <c r="DS51" s="444">
        <f t="shared" si="282"/>
        <v>7</v>
      </c>
      <c r="DT51" s="221">
        <v>5</v>
      </c>
      <c r="DU51" s="221" t="s">
        <v>245</v>
      </c>
      <c r="DV51" s="222">
        <v>7</v>
      </c>
      <c r="DW51" s="443">
        <v>6.3</v>
      </c>
      <c r="DX51" s="202">
        <v>7</v>
      </c>
      <c r="DY51" s="427">
        <f t="shared" si="198"/>
        <v>5.7</v>
      </c>
      <c r="DZ51" s="305" t="str">
        <f t="shared" si="256"/>
        <v>TB</v>
      </c>
      <c r="EA51" s="427">
        <f t="shared" si="199"/>
        <v>5.7</v>
      </c>
      <c r="EB51" s="305" t="str">
        <f t="shared" si="257"/>
        <v>TB</v>
      </c>
      <c r="EC51" s="433">
        <v>4</v>
      </c>
      <c r="ED51" s="383">
        <v>3</v>
      </c>
      <c r="EE51" s="383">
        <v>5</v>
      </c>
      <c r="EF51" s="384" t="str">
        <f t="shared" si="151"/>
        <v>3/5</v>
      </c>
      <c r="EG51" s="382">
        <f t="shared" si="152"/>
        <v>3.5</v>
      </c>
      <c r="EH51" s="382">
        <f t="shared" si="153"/>
        <v>4.5</v>
      </c>
      <c r="EI51" s="378">
        <v>6.3</v>
      </c>
      <c r="EJ51" s="521" t="s">
        <v>512</v>
      </c>
      <c r="EK51" s="433">
        <v>1.5</v>
      </c>
      <c r="EL51" s="383">
        <v>0</v>
      </c>
      <c r="EM51" s="383">
        <v>0</v>
      </c>
      <c r="EN51" s="384" t="str">
        <f t="shared" si="155"/>
        <v>0/0</v>
      </c>
      <c r="EO51" s="382">
        <f t="shared" si="156"/>
        <v>0.8</v>
      </c>
      <c r="EP51" s="382">
        <f t="shared" si="157"/>
        <v>0.8</v>
      </c>
      <c r="EQ51" s="378">
        <v>7.2</v>
      </c>
      <c r="ER51" s="521" t="s">
        <v>500</v>
      </c>
      <c r="ES51" s="433">
        <v>0</v>
      </c>
      <c r="ET51" s="383">
        <v>0</v>
      </c>
      <c r="EU51" s="383">
        <v>0</v>
      </c>
      <c r="EV51" s="384" t="str">
        <f t="shared" si="201"/>
        <v>0/0</v>
      </c>
      <c r="EW51" s="382">
        <f t="shared" si="159"/>
        <v>0</v>
      </c>
      <c r="EX51" s="382">
        <f t="shared" si="160"/>
        <v>0</v>
      </c>
      <c r="EY51" s="378">
        <v>6.8</v>
      </c>
      <c r="EZ51" s="521" t="s">
        <v>507</v>
      </c>
      <c r="FA51" s="433">
        <v>6</v>
      </c>
      <c r="FB51" s="383">
        <v>4</v>
      </c>
      <c r="FC51" s="383"/>
      <c r="FD51" s="384">
        <f t="shared" si="162"/>
        <v>4</v>
      </c>
      <c r="FE51" s="382">
        <f t="shared" si="163"/>
        <v>5</v>
      </c>
      <c r="FF51" s="382" t="str">
        <f t="shared" si="164"/>
        <v>-</v>
      </c>
      <c r="FG51" s="378">
        <f>MAX(FE51:FF51)</f>
        <v>5</v>
      </c>
      <c r="FH51" s="389">
        <f t="shared" si="289"/>
        <v>5</v>
      </c>
      <c r="FI51" s="433">
        <v>5.33</v>
      </c>
      <c r="FJ51" s="383">
        <v>2</v>
      </c>
      <c r="FK51" s="383">
        <v>1</v>
      </c>
      <c r="FL51" s="384" t="str">
        <f t="shared" si="165"/>
        <v>2/1</v>
      </c>
      <c r="FM51" s="382">
        <f t="shared" si="166"/>
        <v>3.7</v>
      </c>
      <c r="FN51" s="382">
        <f t="shared" si="167"/>
        <v>3.2</v>
      </c>
      <c r="FO51" s="378">
        <v>6</v>
      </c>
      <c r="FP51" s="521" t="s">
        <v>453</v>
      </c>
      <c r="FQ51" s="433">
        <v>4</v>
      </c>
      <c r="FR51" s="383">
        <v>0</v>
      </c>
      <c r="FS51" s="383">
        <v>2</v>
      </c>
      <c r="FT51" s="384" t="str">
        <f t="shared" si="276"/>
        <v>0/2</v>
      </c>
      <c r="FU51" s="382">
        <f t="shared" si="170"/>
        <v>2</v>
      </c>
      <c r="FV51" s="382">
        <f t="shared" si="171"/>
        <v>3</v>
      </c>
      <c r="FW51" s="378">
        <v>5</v>
      </c>
      <c r="FX51" s="521" t="s">
        <v>477</v>
      </c>
      <c r="FY51" s="503">
        <v>5</v>
      </c>
      <c r="FZ51" s="503">
        <v>5</v>
      </c>
      <c r="GA51" s="514">
        <v>7</v>
      </c>
      <c r="GB51" s="500">
        <f t="shared" si="173"/>
        <v>6.2</v>
      </c>
      <c r="GC51" s="529" t="str">
        <f t="shared" si="258"/>
        <v>TBK</v>
      </c>
      <c r="GD51" s="457">
        <v>4.3</v>
      </c>
      <c r="GE51" s="395"/>
      <c r="GF51" s="395"/>
      <c r="GG51" s="395" t="s">
        <v>240</v>
      </c>
      <c r="GH51" s="502">
        <f t="shared" si="175"/>
        <v>2.2</v>
      </c>
      <c r="GI51" s="502" t="str">
        <f t="shared" si="176"/>
        <v>-</v>
      </c>
      <c r="GJ51" s="397">
        <f>MAX(GH51:GI51)</f>
        <v>2.2</v>
      </c>
      <c r="GK51" s="461" t="str">
        <f t="shared" si="177"/>
        <v>2.2/-</v>
      </c>
      <c r="GL51" s="433">
        <v>7</v>
      </c>
      <c r="GM51" s="383">
        <v>4</v>
      </c>
      <c r="GN51" s="383"/>
      <c r="GO51" s="384">
        <f t="shared" si="178"/>
        <v>4</v>
      </c>
      <c r="GP51" s="382">
        <f t="shared" si="179"/>
        <v>5.5</v>
      </c>
      <c r="GQ51" s="382" t="str">
        <f t="shared" si="180"/>
        <v>-</v>
      </c>
      <c r="GR51" s="378">
        <f>MAX(GP51:GQ51)</f>
        <v>5.5</v>
      </c>
      <c r="GS51" s="389">
        <f aca="true" t="shared" si="294" ref="GS51:GS56">IF(GP51&gt;=5,GP51,IF(GQ51&gt;=5,GP51&amp;"/"&amp;GQ51,GP51&amp;"/"&amp;GQ51))</f>
        <v>5.5</v>
      </c>
      <c r="GT51" s="433">
        <v>6</v>
      </c>
      <c r="GU51" s="383">
        <v>6</v>
      </c>
      <c r="GV51" s="383"/>
      <c r="GW51" s="384">
        <f t="shared" si="203"/>
        <v>6</v>
      </c>
      <c r="GX51" s="382">
        <f t="shared" si="183"/>
        <v>6</v>
      </c>
      <c r="GY51" s="382" t="str">
        <f t="shared" si="184"/>
        <v>-</v>
      </c>
      <c r="GZ51" s="378">
        <f>MAX(GX51:GY51)</f>
        <v>6</v>
      </c>
      <c r="HA51" s="389">
        <f t="shared" si="185"/>
        <v>6</v>
      </c>
      <c r="HB51" s="433">
        <v>5.5</v>
      </c>
      <c r="HC51" s="383">
        <v>7</v>
      </c>
      <c r="HD51" s="383"/>
      <c r="HE51" s="384">
        <f>IF(ISBLANK(HD51),HC51,HC51&amp;"/"&amp;HD51)</f>
        <v>7</v>
      </c>
      <c r="HF51" s="382">
        <f t="shared" si="187"/>
        <v>6.3</v>
      </c>
      <c r="HG51" s="382" t="str">
        <f t="shared" si="188"/>
        <v>-</v>
      </c>
      <c r="HH51" s="378">
        <f>MAX(HF51:HG51)</f>
        <v>6.3</v>
      </c>
      <c r="HI51" s="389">
        <f t="shared" si="189"/>
        <v>6.3</v>
      </c>
      <c r="HJ51" s="433">
        <v>6</v>
      </c>
      <c r="HK51" s="383">
        <v>4</v>
      </c>
      <c r="HL51" s="383"/>
      <c r="HM51" s="384">
        <f t="shared" si="205"/>
        <v>4</v>
      </c>
      <c r="HN51" s="382">
        <f t="shared" si="191"/>
        <v>5</v>
      </c>
      <c r="HO51" s="382" t="str">
        <f t="shared" si="192"/>
        <v>-</v>
      </c>
      <c r="HP51" s="378">
        <f>MAX(HN51:HO51)</f>
        <v>5</v>
      </c>
      <c r="HQ51" s="389">
        <f t="shared" si="193"/>
        <v>5</v>
      </c>
      <c r="HR51" s="526">
        <v>7</v>
      </c>
      <c r="HS51" s="503">
        <v>6</v>
      </c>
      <c r="HT51" s="503">
        <v>7</v>
      </c>
      <c r="HU51" s="541">
        <v>6.7</v>
      </c>
      <c r="HV51" s="498">
        <f t="shared" si="194"/>
        <v>5.7</v>
      </c>
      <c r="HW51" s="499" t="str">
        <f t="shared" si="259"/>
        <v>TB</v>
      </c>
      <c r="HX51" s="500">
        <f t="shared" si="195"/>
        <v>6</v>
      </c>
      <c r="HY51" s="497" t="str">
        <f t="shared" si="260"/>
        <v>TBK</v>
      </c>
      <c r="HZ51" s="387">
        <f t="shared" si="261"/>
        <v>5.8</v>
      </c>
      <c r="IA51" s="594" t="str">
        <f t="shared" si="262"/>
        <v>TB</v>
      </c>
      <c r="IB51" s="503"/>
      <c r="IC51" s="503"/>
      <c r="ID51" s="503"/>
      <c r="IE51" s="501">
        <f>ROUND(SUM(IB51:ID51)/3,1)</f>
        <v>0</v>
      </c>
      <c r="IF51" s="387">
        <f t="shared" si="196"/>
        <v>2.9</v>
      </c>
      <c r="IG51" s="601" t="str">
        <f t="shared" si="263"/>
        <v>Kém</v>
      </c>
      <c r="IH51" s="497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</row>
    <row r="52" spans="1:255" s="17" customFormat="1" ht="22.5" customHeight="1" hidden="1">
      <c r="A52" s="15">
        <f t="shared" si="136"/>
        <v>9</v>
      </c>
      <c r="B52" s="156" t="s">
        <v>112</v>
      </c>
      <c r="C52" s="157" t="s">
        <v>227</v>
      </c>
      <c r="D52" s="158" t="s">
        <v>202</v>
      </c>
      <c r="E52" s="206">
        <v>7.2</v>
      </c>
      <c r="F52" s="202">
        <v>3</v>
      </c>
      <c r="G52" s="202"/>
      <c r="H52" s="203">
        <f t="shared" si="269"/>
        <v>3</v>
      </c>
      <c r="I52" s="206">
        <f t="shared" si="206"/>
        <v>5.1</v>
      </c>
      <c r="J52" s="206" t="str">
        <f t="shared" si="207"/>
        <v>-</v>
      </c>
      <c r="K52" s="442">
        <f>MAX(I52:J52)</f>
        <v>5.1</v>
      </c>
      <c r="L52" s="206">
        <f>IF(I52&gt;=5,I52,IF(J52&gt;=5,I52&amp;"/"&amp;J52,I52&amp;"/"&amp;J52))</f>
        <v>5.1</v>
      </c>
      <c r="M52" s="206">
        <v>6.5</v>
      </c>
      <c r="N52" s="202">
        <v>8</v>
      </c>
      <c r="O52" s="202"/>
      <c r="P52" s="203">
        <f t="shared" si="208"/>
        <v>8</v>
      </c>
      <c r="Q52" s="206">
        <f t="shared" si="209"/>
        <v>7.3</v>
      </c>
      <c r="R52" s="206" t="str">
        <f t="shared" si="210"/>
        <v>-</v>
      </c>
      <c r="S52" s="442">
        <f t="shared" si="283"/>
        <v>7.3</v>
      </c>
      <c r="T52" s="206">
        <f t="shared" si="284"/>
        <v>7.3</v>
      </c>
      <c r="U52" s="206">
        <v>6.3</v>
      </c>
      <c r="V52" s="202">
        <v>3</v>
      </c>
      <c r="W52" s="202">
        <v>7</v>
      </c>
      <c r="X52" s="203" t="str">
        <f t="shared" si="213"/>
        <v>3/7</v>
      </c>
      <c r="Y52" s="206">
        <f t="shared" si="214"/>
        <v>4.7</v>
      </c>
      <c r="Z52" s="206">
        <f t="shared" si="215"/>
        <v>6.7</v>
      </c>
      <c r="AA52" s="442">
        <f t="shared" si="287"/>
        <v>6.7</v>
      </c>
      <c r="AB52" s="206" t="str">
        <f t="shared" si="288"/>
        <v>4.7/6.7</v>
      </c>
      <c r="AC52" s="206">
        <v>7</v>
      </c>
      <c r="AD52" s="202">
        <v>6</v>
      </c>
      <c r="AE52" s="202"/>
      <c r="AF52" s="203">
        <f>IF(ISBLANK(AE52),AD52,AD52&amp;"/"&amp;AE52)</f>
        <v>6</v>
      </c>
      <c r="AG52" s="206">
        <f>ROUND((AC52+AD52)/2,1)</f>
        <v>6.5</v>
      </c>
      <c r="AH52" s="206" t="str">
        <f>IF(ISNUMBER(AE52),ROUND((AC52+AE52)/2,1),"-")</f>
        <v>-</v>
      </c>
      <c r="AI52" s="442">
        <f>MAX(AG52:AH52)</f>
        <v>6.5</v>
      </c>
      <c r="AJ52" s="206">
        <f>IF(AG52&gt;=5,AG52,IF(AH52&gt;=5,AG52&amp;"/"&amp;AH52,AG52&amp;"/"&amp;AH52))</f>
        <v>6.5</v>
      </c>
      <c r="AK52" s="206">
        <v>7.5</v>
      </c>
      <c r="AL52" s="202">
        <v>4</v>
      </c>
      <c r="AM52" s="202"/>
      <c r="AN52" s="203">
        <f t="shared" si="221"/>
        <v>4</v>
      </c>
      <c r="AO52" s="206">
        <f t="shared" si="222"/>
        <v>5.8</v>
      </c>
      <c r="AP52" s="206" t="str">
        <f t="shared" si="223"/>
        <v>-</v>
      </c>
      <c r="AQ52" s="442">
        <f t="shared" si="277"/>
        <v>5.8</v>
      </c>
      <c r="AR52" s="206">
        <f t="shared" si="278"/>
        <v>5.8</v>
      </c>
      <c r="AS52" s="206">
        <v>4</v>
      </c>
      <c r="AT52" s="202">
        <v>3</v>
      </c>
      <c r="AU52" s="202">
        <v>0</v>
      </c>
      <c r="AV52" s="203" t="str">
        <f t="shared" si="226"/>
        <v>3/0</v>
      </c>
      <c r="AW52" s="206">
        <f t="shared" si="227"/>
        <v>3.5</v>
      </c>
      <c r="AX52" s="206">
        <f t="shared" si="228"/>
        <v>2</v>
      </c>
      <c r="AY52" s="442">
        <v>7</v>
      </c>
      <c r="AZ52" s="443" t="s">
        <v>299</v>
      </c>
      <c r="BA52" s="454">
        <v>5</v>
      </c>
      <c r="BB52" s="427">
        <f t="shared" si="229"/>
        <v>6.3</v>
      </c>
      <c r="BC52" s="235" t="str">
        <f t="shared" si="230"/>
        <v>TBK</v>
      </c>
      <c r="BD52" s="206">
        <v>6.7</v>
      </c>
      <c r="BE52" s="202">
        <v>4</v>
      </c>
      <c r="BF52" s="202"/>
      <c r="BG52" s="203">
        <f t="shared" si="265"/>
        <v>4</v>
      </c>
      <c r="BH52" s="206">
        <f t="shared" si="231"/>
        <v>5.4</v>
      </c>
      <c r="BI52" s="206" t="str">
        <f t="shared" si="232"/>
        <v>-</v>
      </c>
      <c r="BJ52" s="443">
        <f t="shared" si="290"/>
        <v>5.4</v>
      </c>
      <c r="BK52" s="444">
        <f t="shared" si="291"/>
        <v>5.4</v>
      </c>
      <c r="BL52" s="220">
        <v>7</v>
      </c>
      <c r="BM52" s="445"/>
      <c r="BN52" s="445"/>
      <c r="BO52" s="213" t="s">
        <v>240</v>
      </c>
      <c r="BP52" s="220">
        <f t="shared" si="233"/>
        <v>3.5</v>
      </c>
      <c r="BQ52" s="220" t="str">
        <f t="shared" si="234"/>
        <v>-</v>
      </c>
      <c r="BR52" s="446">
        <v>6.7</v>
      </c>
      <c r="BS52" s="448" t="s">
        <v>440</v>
      </c>
      <c r="BT52" s="206"/>
      <c r="BU52" s="206"/>
      <c r="BV52" s="443"/>
      <c r="BW52" s="206"/>
      <c r="BX52" s="206">
        <v>6.5</v>
      </c>
      <c r="BY52" s="202">
        <v>0</v>
      </c>
      <c r="BZ52" s="202">
        <v>3</v>
      </c>
      <c r="CA52" s="203" t="str">
        <f t="shared" si="235"/>
        <v>0/3</v>
      </c>
      <c r="CB52" s="206">
        <f t="shared" si="236"/>
        <v>3.3</v>
      </c>
      <c r="CC52" s="206">
        <f t="shared" si="237"/>
        <v>4.8</v>
      </c>
      <c r="CD52" s="443">
        <v>6.8</v>
      </c>
      <c r="CE52" s="448" t="s">
        <v>383</v>
      </c>
      <c r="CF52" s="206">
        <v>8</v>
      </c>
      <c r="CG52" s="202">
        <v>6</v>
      </c>
      <c r="CH52" s="202"/>
      <c r="CI52" s="203">
        <f t="shared" si="240"/>
        <v>6</v>
      </c>
      <c r="CJ52" s="206">
        <f t="shared" si="241"/>
        <v>7</v>
      </c>
      <c r="CK52" s="206" t="str">
        <f t="shared" si="242"/>
        <v>-</v>
      </c>
      <c r="CL52" s="443">
        <f t="shared" si="285"/>
        <v>7</v>
      </c>
      <c r="CM52" s="444">
        <f t="shared" si="286"/>
        <v>7</v>
      </c>
      <c r="CN52" s="220"/>
      <c r="CO52" s="213"/>
      <c r="CP52" s="213"/>
      <c r="CQ52" s="213" t="s">
        <v>239</v>
      </c>
      <c r="CR52" s="220">
        <f t="shared" si="244"/>
        <v>0</v>
      </c>
      <c r="CS52" s="220" t="str">
        <f t="shared" si="245"/>
        <v>-</v>
      </c>
      <c r="CT52" s="446">
        <v>5.2</v>
      </c>
      <c r="CU52" s="448" t="s">
        <v>420</v>
      </c>
      <c r="CV52" s="206">
        <v>7.7</v>
      </c>
      <c r="CW52" s="202">
        <v>8</v>
      </c>
      <c r="CX52" s="202"/>
      <c r="CY52" s="203">
        <f t="shared" si="268"/>
        <v>8</v>
      </c>
      <c r="CZ52" s="206">
        <f t="shared" si="246"/>
        <v>7.9</v>
      </c>
      <c r="DA52" s="206" t="str">
        <f t="shared" si="247"/>
        <v>-</v>
      </c>
      <c r="DB52" s="443">
        <f t="shared" si="292"/>
        <v>7.9</v>
      </c>
      <c r="DC52" s="444">
        <f t="shared" si="293"/>
        <v>7.9</v>
      </c>
      <c r="DD52" s="206">
        <v>5</v>
      </c>
      <c r="DE52" s="202">
        <v>0</v>
      </c>
      <c r="DF52" s="202">
        <v>4</v>
      </c>
      <c r="DG52" s="203" t="str">
        <f t="shared" si="248"/>
        <v>0/4</v>
      </c>
      <c r="DH52" s="206">
        <f t="shared" si="249"/>
        <v>2.5</v>
      </c>
      <c r="DI52" s="206">
        <f t="shared" si="250"/>
        <v>4.5</v>
      </c>
      <c r="DJ52" s="443">
        <v>6.6</v>
      </c>
      <c r="DK52" s="448" t="s">
        <v>391</v>
      </c>
      <c r="DL52" s="206">
        <v>7.8</v>
      </c>
      <c r="DM52" s="202">
        <v>9</v>
      </c>
      <c r="DN52" s="202"/>
      <c r="DO52" s="203">
        <f t="shared" si="280"/>
        <v>9</v>
      </c>
      <c r="DP52" s="206">
        <f t="shared" si="252"/>
        <v>8.4</v>
      </c>
      <c r="DQ52" s="206" t="str">
        <f t="shared" si="253"/>
        <v>-</v>
      </c>
      <c r="DR52" s="443">
        <f t="shared" si="281"/>
        <v>8.4</v>
      </c>
      <c r="DS52" s="444">
        <f t="shared" si="282"/>
        <v>8.4</v>
      </c>
      <c r="DT52" s="221" t="s">
        <v>242</v>
      </c>
      <c r="DU52" s="221" t="s">
        <v>246</v>
      </c>
      <c r="DV52" s="366" t="s">
        <v>306</v>
      </c>
      <c r="DW52" s="443">
        <v>4</v>
      </c>
      <c r="DX52" s="202">
        <v>7</v>
      </c>
      <c r="DY52" s="427">
        <f t="shared" si="198"/>
        <v>6.4</v>
      </c>
      <c r="DZ52" s="305" t="str">
        <f t="shared" si="256"/>
        <v>TBK</v>
      </c>
      <c r="EA52" s="427">
        <f t="shared" si="199"/>
        <v>6.4</v>
      </c>
      <c r="EB52" s="305" t="str">
        <f t="shared" si="257"/>
        <v>TBK</v>
      </c>
      <c r="EC52" s="507">
        <v>6</v>
      </c>
      <c r="ED52" s="377">
        <v>6</v>
      </c>
      <c r="EE52" s="377"/>
      <c r="EF52" s="508">
        <f t="shared" si="151"/>
        <v>6</v>
      </c>
      <c r="EG52" s="376">
        <f t="shared" si="152"/>
        <v>6</v>
      </c>
      <c r="EH52" s="376" t="str">
        <f t="shared" si="153"/>
        <v>-</v>
      </c>
      <c r="EI52" s="378">
        <f>MAX(EG52:EH52)</f>
        <v>6</v>
      </c>
      <c r="EJ52" s="530">
        <f>IF(EG52&gt;=5,EG52,IF(EH52&gt;=5,EG52&amp;"/"&amp;EH52,EG52&amp;"/"&amp;EH52))</f>
        <v>6</v>
      </c>
      <c r="EK52" s="507">
        <v>2</v>
      </c>
      <c r="EL52" s="377">
        <v>0</v>
      </c>
      <c r="EM52" s="377">
        <v>0</v>
      </c>
      <c r="EN52" s="508" t="str">
        <f t="shared" si="155"/>
        <v>0/0</v>
      </c>
      <c r="EO52" s="376">
        <f t="shared" si="156"/>
        <v>1</v>
      </c>
      <c r="EP52" s="376">
        <f t="shared" si="157"/>
        <v>1</v>
      </c>
      <c r="EQ52" s="378">
        <f>MAX(EO52:EP52)</f>
        <v>1</v>
      </c>
      <c r="ER52" s="531" t="str">
        <f>IF(EO52&gt;=5,EO52,IF(EP52&gt;=5,EO52&amp;"/"&amp;EP52,EO52&amp;"/"&amp;EP52))</f>
        <v>1/1</v>
      </c>
      <c r="ES52" s="507">
        <v>3</v>
      </c>
      <c r="ET52" s="377">
        <v>0</v>
      </c>
      <c r="EU52" s="377">
        <v>6</v>
      </c>
      <c r="EV52" s="508" t="str">
        <f t="shared" si="201"/>
        <v>0/6</v>
      </c>
      <c r="EW52" s="376">
        <f t="shared" si="159"/>
        <v>1.5</v>
      </c>
      <c r="EX52" s="376">
        <f t="shared" si="160"/>
        <v>4.5</v>
      </c>
      <c r="EY52" s="378">
        <f>MAX(EW52:EX52)</f>
        <v>4.5</v>
      </c>
      <c r="EZ52" s="531" t="str">
        <f>IF(EW52&gt;=5,EW52,IF(EX52&gt;=5,EW52&amp;"/"&amp;EX52,EW52&amp;"/"&amp;EX52))</f>
        <v>1.5/4.5</v>
      </c>
      <c r="FA52" s="507">
        <v>6.5</v>
      </c>
      <c r="FB52" s="377">
        <v>1</v>
      </c>
      <c r="FC52" s="377">
        <v>2</v>
      </c>
      <c r="FD52" s="508" t="str">
        <f t="shared" si="162"/>
        <v>1/2</v>
      </c>
      <c r="FE52" s="376">
        <f t="shared" si="163"/>
        <v>3.8</v>
      </c>
      <c r="FF52" s="376">
        <f t="shared" si="164"/>
        <v>4.3</v>
      </c>
      <c r="FG52" s="378">
        <f>MAX(FE52:FF52)</f>
        <v>4.3</v>
      </c>
      <c r="FH52" s="531" t="str">
        <f t="shared" si="289"/>
        <v>3.8/4.3</v>
      </c>
      <c r="FI52" s="507">
        <v>5.67</v>
      </c>
      <c r="FJ52" s="377">
        <v>2</v>
      </c>
      <c r="FK52" s="377">
        <v>0</v>
      </c>
      <c r="FL52" s="508" t="str">
        <f t="shared" si="165"/>
        <v>2/0</v>
      </c>
      <c r="FM52" s="376">
        <f t="shared" si="166"/>
        <v>3.8</v>
      </c>
      <c r="FN52" s="376">
        <f t="shared" si="167"/>
        <v>2.8</v>
      </c>
      <c r="FO52" s="378">
        <v>8</v>
      </c>
      <c r="FP52" s="532" t="s">
        <v>452</v>
      </c>
      <c r="FQ52" s="507">
        <v>5</v>
      </c>
      <c r="FR52" s="377">
        <v>5</v>
      </c>
      <c r="FS52" s="377"/>
      <c r="FT52" s="508">
        <f t="shared" si="276"/>
        <v>5</v>
      </c>
      <c r="FU52" s="376">
        <f t="shared" si="170"/>
        <v>5</v>
      </c>
      <c r="FV52" s="376" t="str">
        <f t="shared" si="171"/>
        <v>-</v>
      </c>
      <c r="FW52" s="378">
        <f>MAX(FU52:FV52)</f>
        <v>5</v>
      </c>
      <c r="FX52" s="530">
        <f>IF(FU52&gt;=5,FU52,IF(FV52&gt;=5,FU52&amp;"/"&amp;FV52,FU52&amp;"/"&amp;FV52))</f>
        <v>5</v>
      </c>
      <c r="FY52" s="509">
        <v>5</v>
      </c>
      <c r="FZ52" s="509">
        <v>8</v>
      </c>
      <c r="GA52" s="510">
        <v>6.8</v>
      </c>
      <c r="GB52" s="500">
        <f t="shared" si="173"/>
        <v>5</v>
      </c>
      <c r="GC52" s="529" t="str">
        <f t="shared" si="258"/>
        <v>TB</v>
      </c>
      <c r="GD52" s="519">
        <v>6.3</v>
      </c>
      <c r="GE52" s="520"/>
      <c r="GF52" s="520"/>
      <c r="GG52" s="520" t="s">
        <v>240</v>
      </c>
      <c r="GH52" s="396">
        <f t="shared" si="175"/>
        <v>3.2</v>
      </c>
      <c r="GI52" s="396" t="str">
        <f t="shared" si="176"/>
        <v>-</v>
      </c>
      <c r="GJ52" s="397">
        <f>MAX(GH52:GI52)</f>
        <v>3.2</v>
      </c>
      <c r="GK52" s="531" t="str">
        <f t="shared" si="177"/>
        <v>3.2/-</v>
      </c>
      <c r="GL52" s="507">
        <v>7</v>
      </c>
      <c r="GM52" s="377">
        <v>5</v>
      </c>
      <c r="GN52" s="377"/>
      <c r="GO52" s="508">
        <f t="shared" si="178"/>
        <v>5</v>
      </c>
      <c r="GP52" s="376">
        <f t="shared" si="179"/>
        <v>6</v>
      </c>
      <c r="GQ52" s="376" t="str">
        <f t="shared" si="180"/>
        <v>-</v>
      </c>
      <c r="GR52" s="378">
        <f>MAX(GP52:GQ52)</f>
        <v>6</v>
      </c>
      <c r="GS52" s="530">
        <f t="shared" si="294"/>
        <v>6</v>
      </c>
      <c r="GT52" s="507">
        <v>5</v>
      </c>
      <c r="GU52" s="377">
        <v>5</v>
      </c>
      <c r="GV52" s="377"/>
      <c r="GW52" s="508">
        <f t="shared" si="203"/>
        <v>5</v>
      </c>
      <c r="GX52" s="376">
        <f t="shared" si="183"/>
        <v>5</v>
      </c>
      <c r="GY52" s="376" t="str">
        <f t="shared" si="184"/>
        <v>-</v>
      </c>
      <c r="GZ52" s="378">
        <f>MAX(GX52:GY52)</f>
        <v>5</v>
      </c>
      <c r="HA52" s="530">
        <f t="shared" si="185"/>
        <v>5</v>
      </c>
      <c r="HB52" s="507">
        <v>8</v>
      </c>
      <c r="HC52" s="377">
        <v>7</v>
      </c>
      <c r="HD52" s="377"/>
      <c r="HE52" s="508">
        <f>IF(ISBLANK(HD52),HC52,HC52&amp;"/"&amp;HD52)</f>
        <v>7</v>
      </c>
      <c r="HF52" s="376">
        <f t="shared" si="187"/>
        <v>7.5</v>
      </c>
      <c r="HG52" s="376" t="str">
        <f t="shared" si="188"/>
        <v>-</v>
      </c>
      <c r="HH52" s="378">
        <f>MAX(HF52:HG52)</f>
        <v>7.5</v>
      </c>
      <c r="HI52" s="530">
        <f t="shared" si="189"/>
        <v>7.5</v>
      </c>
      <c r="HJ52" s="519">
        <v>2.5</v>
      </c>
      <c r="HK52" s="520"/>
      <c r="HL52" s="520"/>
      <c r="HM52" s="520" t="s">
        <v>239</v>
      </c>
      <c r="HN52" s="396">
        <f t="shared" si="191"/>
        <v>1.3</v>
      </c>
      <c r="HO52" s="396" t="str">
        <f t="shared" si="192"/>
        <v>-</v>
      </c>
      <c r="HP52" s="397">
        <f>MAX(HN52:HO52)</f>
        <v>1.3</v>
      </c>
      <c r="HQ52" s="531" t="str">
        <f t="shared" si="193"/>
        <v>1.3/-</v>
      </c>
      <c r="HR52" s="547">
        <v>6</v>
      </c>
      <c r="HS52" s="548">
        <v>7</v>
      </c>
      <c r="HT52" s="548">
        <v>7</v>
      </c>
      <c r="HU52" s="549">
        <v>5.6</v>
      </c>
      <c r="HV52" s="498">
        <f t="shared" si="194"/>
        <v>5.3</v>
      </c>
      <c r="HW52" s="499" t="str">
        <f t="shared" si="259"/>
        <v>TB</v>
      </c>
      <c r="HX52" s="500">
        <f t="shared" si="195"/>
        <v>5.1</v>
      </c>
      <c r="HY52" s="497" t="str">
        <f t="shared" si="260"/>
        <v>TB</v>
      </c>
      <c r="HZ52" s="500">
        <f t="shared" si="261"/>
        <v>5.8</v>
      </c>
      <c r="IA52" s="594" t="str">
        <f t="shared" si="262"/>
        <v>TB</v>
      </c>
      <c r="IB52" s="509"/>
      <c r="IC52" s="509"/>
      <c r="ID52" s="509"/>
      <c r="IE52" s="510">
        <f>ROUND(SUM(IB52:ID52)/3,1)</f>
        <v>0</v>
      </c>
      <c r="IF52" s="500">
        <f t="shared" si="196"/>
        <v>2.9</v>
      </c>
      <c r="IG52" s="601" t="str">
        <f t="shared" si="263"/>
        <v>Kém</v>
      </c>
      <c r="IH52" s="497"/>
      <c r="IL52" s="405"/>
      <c r="IM52" s="405"/>
      <c r="IN52" s="405"/>
      <c r="IO52" s="405"/>
      <c r="IP52" s="405"/>
      <c r="IQ52" s="405"/>
      <c r="IR52" s="405"/>
      <c r="IS52" s="405"/>
      <c r="IT52" s="405"/>
      <c r="IU52" s="405"/>
    </row>
    <row r="53" spans="1:242" s="17" customFormat="1" ht="22.5" customHeight="1" hidden="1">
      <c r="A53" s="15">
        <f t="shared" si="136"/>
        <v>10</v>
      </c>
      <c r="B53" s="156" t="s">
        <v>114</v>
      </c>
      <c r="C53" s="157" t="s">
        <v>205</v>
      </c>
      <c r="D53" s="158" t="s">
        <v>206</v>
      </c>
      <c r="E53" s="206">
        <v>4.8</v>
      </c>
      <c r="F53" s="202">
        <v>5</v>
      </c>
      <c r="G53" s="202">
        <v>6</v>
      </c>
      <c r="H53" s="203" t="str">
        <f t="shared" si="269"/>
        <v>5/6</v>
      </c>
      <c r="I53" s="206">
        <f t="shared" si="206"/>
        <v>4.9</v>
      </c>
      <c r="J53" s="206">
        <f t="shared" si="207"/>
        <v>5.4</v>
      </c>
      <c r="K53" s="442">
        <f>MAX(I53:J53)</f>
        <v>5.4</v>
      </c>
      <c r="L53" s="206" t="str">
        <f>IF(I53&gt;=5,I53,IF(J53&gt;=5,I53&amp;"/"&amp;J53,I53&amp;"/"&amp;J53))</f>
        <v>4.9/5.4</v>
      </c>
      <c r="M53" s="206">
        <v>6.5</v>
      </c>
      <c r="N53" s="202">
        <v>6</v>
      </c>
      <c r="O53" s="202"/>
      <c r="P53" s="203">
        <f t="shared" si="208"/>
        <v>6</v>
      </c>
      <c r="Q53" s="206">
        <f t="shared" si="209"/>
        <v>6.3</v>
      </c>
      <c r="R53" s="206" t="str">
        <f t="shared" si="210"/>
        <v>-</v>
      </c>
      <c r="S53" s="442">
        <f t="shared" si="283"/>
        <v>6.3</v>
      </c>
      <c r="T53" s="206">
        <f t="shared" si="284"/>
        <v>6.3</v>
      </c>
      <c r="U53" s="206">
        <v>5.7</v>
      </c>
      <c r="V53" s="202">
        <v>2</v>
      </c>
      <c r="W53" s="202">
        <v>7</v>
      </c>
      <c r="X53" s="203" t="str">
        <f t="shared" si="213"/>
        <v>2/7</v>
      </c>
      <c r="Y53" s="206">
        <f t="shared" si="214"/>
        <v>3.9</v>
      </c>
      <c r="Z53" s="206">
        <f t="shared" si="215"/>
        <v>6.4</v>
      </c>
      <c r="AA53" s="442">
        <f t="shared" si="287"/>
        <v>6.4</v>
      </c>
      <c r="AB53" s="206" t="str">
        <f t="shared" si="288"/>
        <v>3.9/6.4</v>
      </c>
      <c r="AC53" s="206">
        <v>4.3</v>
      </c>
      <c r="AD53" s="202">
        <v>4</v>
      </c>
      <c r="AE53" s="202">
        <v>6</v>
      </c>
      <c r="AF53" s="203" t="str">
        <f>IF(ISBLANK(AE53),AD53,AD53&amp;"/"&amp;AE53)</f>
        <v>4/6</v>
      </c>
      <c r="AG53" s="206">
        <f>ROUND((AC53+AD53)/2,1)</f>
        <v>4.2</v>
      </c>
      <c r="AH53" s="206">
        <f>IF(ISNUMBER(AE53),ROUND((AC53+AE53)/2,1),"-")</f>
        <v>5.2</v>
      </c>
      <c r="AI53" s="442">
        <f>MAX(AG53:AH53)</f>
        <v>5.2</v>
      </c>
      <c r="AJ53" s="206" t="str">
        <f>IF(AG53&gt;=5,AG53,IF(AH53&gt;=5,AG53&amp;"/"&amp;AH53,AG53&amp;"/"&amp;AH53))</f>
        <v>4.2/5.2</v>
      </c>
      <c r="AK53" s="206">
        <v>8.5</v>
      </c>
      <c r="AL53" s="202">
        <v>7</v>
      </c>
      <c r="AM53" s="202"/>
      <c r="AN53" s="203">
        <f t="shared" si="221"/>
        <v>7</v>
      </c>
      <c r="AO53" s="206">
        <f t="shared" si="222"/>
        <v>7.8</v>
      </c>
      <c r="AP53" s="206" t="str">
        <f t="shared" si="223"/>
        <v>-</v>
      </c>
      <c r="AQ53" s="442">
        <f t="shared" si="277"/>
        <v>7.8</v>
      </c>
      <c r="AR53" s="206">
        <f t="shared" si="278"/>
        <v>7.8</v>
      </c>
      <c r="AS53" s="206">
        <v>2.7</v>
      </c>
      <c r="AT53" s="202">
        <v>2</v>
      </c>
      <c r="AU53" s="202">
        <v>3</v>
      </c>
      <c r="AV53" s="203" t="str">
        <f t="shared" si="226"/>
        <v>2/3</v>
      </c>
      <c r="AW53" s="206">
        <f t="shared" si="227"/>
        <v>2.4</v>
      </c>
      <c r="AX53" s="206">
        <f t="shared" si="228"/>
        <v>2.9</v>
      </c>
      <c r="AY53" s="442">
        <v>7.3</v>
      </c>
      <c r="AZ53" s="443" t="s">
        <v>300</v>
      </c>
      <c r="BA53" s="431">
        <v>5</v>
      </c>
      <c r="BB53" s="427">
        <f t="shared" si="229"/>
        <v>6.2</v>
      </c>
      <c r="BC53" s="235" t="str">
        <f t="shared" si="230"/>
        <v>TBK</v>
      </c>
      <c r="BD53" s="206">
        <v>5</v>
      </c>
      <c r="BE53" s="202">
        <v>4</v>
      </c>
      <c r="BF53" s="202">
        <v>6</v>
      </c>
      <c r="BG53" s="203" t="str">
        <f t="shared" si="265"/>
        <v>4/6</v>
      </c>
      <c r="BH53" s="206">
        <f t="shared" si="231"/>
        <v>4.5</v>
      </c>
      <c r="BI53" s="206">
        <f t="shared" si="232"/>
        <v>5.5</v>
      </c>
      <c r="BJ53" s="443">
        <f t="shared" si="290"/>
        <v>5.5</v>
      </c>
      <c r="BK53" s="444" t="str">
        <f t="shared" si="291"/>
        <v>4.5/5.5</v>
      </c>
      <c r="BL53" s="206">
        <v>6</v>
      </c>
      <c r="BM53" s="431">
        <v>4</v>
      </c>
      <c r="BN53" s="431"/>
      <c r="BO53" s="203">
        <f>IF(ISBLANK(BN53),BM53,BM53&amp;"/"&amp;BN53)</f>
        <v>4</v>
      </c>
      <c r="BP53" s="206">
        <f t="shared" si="233"/>
        <v>5</v>
      </c>
      <c r="BQ53" s="206" t="str">
        <f t="shared" si="234"/>
        <v>-</v>
      </c>
      <c r="BR53" s="443">
        <f>MAX(BP53:BQ53)</f>
        <v>5</v>
      </c>
      <c r="BS53" s="444">
        <f>IF(BP53&gt;=5,BP53,IF(BQ53&gt;=5,BP53&amp;"/"&amp;BQ53,BP53&amp;"/"&amp;BQ53))</f>
        <v>5</v>
      </c>
      <c r="BT53" s="206"/>
      <c r="BU53" s="206"/>
      <c r="BV53" s="443"/>
      <c r="BW53" s="206"/>
      <c r="BX53" s="206">
        <v>7</v>
      </c>
      <c r="BY53" s="202">
        <v>3</v>
      </c>
      <c r="BZ53" s="202"/>
      <c r="CA53" s="203">
        <f t="shared" si="235"/>
        <v>3</v>
      </c>
      <c r="CB53" s="206">
        <f t="shared" si="236"/>
        <v>5</v>
      </c>
      <c r="CC53" s="206" t="str">
        <f t="shared" si="237"/>
        <v>-</v>
      </c>
      <c r="CD53" s="443">
        <f>MAX(CB53:CC53)</f>
        <v>5</v>
      </c>
      <c r="CE53" s="444">
        <f>IF(CB53&gt;=5,CB53,IF(CC53&gt;=5,CB53&amp;"/"&amp;CC53,CB53&amp;"/"&amp;CC53))</f>
        <v>5</v>
      </c>
      <c r="CF53" s="206">
        <v>7.5</v>
      </c>
      <c r="CG53" s="202">
        <v>4</v>
      </c>
      <c r="CH53" s="202"/>
      <c r="CI53" s="203">
        <f t="shared" si="240"/>
        <v>4</v>
      </c>
      <c r="CJ53" s="206">
        <f t="shared" si="241"/>
        <v>5.8</v>
      </c>
      <c r="CK53" s="206" t="str">
        <f t="shared" si="242"/>
        <v>-</v>
      </c>
      <c r="CL53" s="443">
        <f t="shared" si="285"/>
        <v>5.8</v>
      </c>
      <c r="CM53" s="444">
        <f t="shared" si="286"/>
        <v>5.8</v>
      </c>
      <c r="CN53" s="206">
        <v>6.4</v>
      </c>
      <c r="CO53" s="202">
        <v>5</v>
      </c>
      <c r="CP53" s="202"/>
      <c r="CQ53" s="203">
        <f>IF(ISBLANK(CP53),CO53,CO53&amp;"/"&amp;CP53)</f>
        <v>5</v>
      </c>
      <c r="CR53" s="206">
        <f t="shared" si="244"/>
        <v>5.7</v>
      </c>
      <c r="CS53" s="206" t="str">
        <f t="shared" si="245"/>
        <v>-</v>
      </c>
      <c r="CT53" s="443">
        <f>MAX(CR53:CS53)</f>
        <v>5.7</v>
      </c>
      <c r="CU53" s="444">
        <f>IF(CR53&gt;=5,CR53,IF(CS53&gt;=5,CR53&amp;"/"&amp;CS53,CR53&amp;"/"&amp;CS53))</f>
        <v>5.7</v>
      </c>
      <c r="CV53" s="206">
        <v>6.3</v>
      </c>
      <c r="CW53" s="202">
        <v>2</v>
      </c>
      <c r="CX53" s="202">
        <v>4</v>
      </c>
      <c r="CY53" s="203" t="str">
        <f t="shared" si="268"/>
        <v>2/4</v>
      </c>
      <c r="CZ53" s="206">
        <f t="shared" si="246"/>
        <v>4.2</v>
      </c>
      <c r="DA53" s="206">
        <f t="shared" si="247"/>
        <v>5.2</v>
      </c>
      <c r="DB53" s="443">
        <f t="shared" si="292"/>
        <v>5.2</v>
      </c>
      <c r="DC53" s="444" t="str">
        <f t="shared" si="293"/>
        <v>4.2/5.2</v>
      </c>
      <c r="DD53" s="206">
        <v>5</v>
      </c>
      <c r="DE53" s="202">
        <v>5</v>
      </c>
      <c r="DF53" s="202"/>
      <c r="DG53" s="203">
        <f t="shared" si="248"/>
        <v>5</v>
      </c>
      <c r="DH53" s="206">
        <f t="shared" si="249"/>
        <v>5</v>
      </c>
      <c r="DI53" s="206" t="str">
        <f t="shared" si="250"/>
        <v>-</v>
      </c>
      <c r="DJ53" s="443">
        <f>MAX(DH53:DI53)</f>
        <v>5</v>
      </c>
      <c r="DK53" s="444">
        <f>IF(DH53&gt;=5,DH53,IF(DI53&gt;=5,DH53&amp;"/"&amp;DI53,DH53&amp;"/"&amp;DI53))</f>
        <v>5</v>
      </c>
      <c r="DL53" s="206">
        <v>6.2</v>
      </c>
      <c r="DM53" s="202">
        <v>6</v>
      </c>
      <c r="DN53" s="202"/>
      <c r="DO53" s="203">
        <f t="shared" si="280"/>
        <v>6</v>
      </c>
      <c r="DP53" s="206">
        <f t="shared" si="252"/>
        <v>6.1</v>
      </c>
      <c r="DQ53" s="206" t="str">
        <f t="shared" si="253"/>
        <v>-</v>
      </c>
      <c r="DR53" s="443">
        <f t="shared" si="281"/>
        <v>6.1</v>
      </c>
      <c r="DS53" s="444">
        <f t="shared" si="282"/>
        <v>6.1</v>
      </c>
      <c r="DT53" s="221">
        <v>5</v>
      </c>
      <c r="DU53" s="222">
        <v>5</v>
      </c>
      <c r="DV53" s="222">
        <v>8</v>
      </c>
      <c r="DW53" s="443">
        <f>ROUND(SUM(DT53:DV53)/3,1)</f>
        <v>6</v>
      </c>
      <c r="DX53" s="202">
        <v>5</v>
      </c>
      <c r="DY53" s="427">
        <f t="shared" si="198"/>
        <v>5.4</v>
      </c>
      <c r="DZ53" s="305" t="str">
        <f t="shared" si="256"/>
        <v>TB</v>
      </c>
      <c r="EA53" s="427">
        <f t="shared" si="199"/>
        <v>5.7</v>
      </c>
      <c r="EB53" s="305" t="str">
        <f t="shared" si="257"/>
        <v>TB</v>
      </c>
      <c r="EC53" s="433">
        <v>5.5</v>
      </c>
      <c r="ED53" s="383">
        <v>5</v>
      </c>
      <c r="EE53" s="383"/>
      <c r="EF53" s="384">
        <f t="shared" si="151"/>
        <v>5</v>
      </c>
      <c r="EG53" s="382">
        <f t="shared" si="152"/>
        <v>5.3</v>
      </c>
      <c r="EH53" s="382" t="str">
        <f t="shared" si="153"/>
        <v>-</v>
      </c>
      <c r="EI53" s="378">
        <f>MAX(EG53:EH53)</f>
        <v>5.3</v>
      </c>
      <c r="EJ53" s="389">
        <f>IF(EG53&gt;=5,EG53,IF(EH53&gt;=5,EG53&amp;"/"&amp;EH53,EG53&amp;"/"&amp;EH53))</f>
        <v>5.3</v>
      </c>
      <c r="EK53" s="433">
        <v>3</v>
      </c>
      <c r="EL53" s="383">
        <v>1</v>
      </c>
      <c r="EM53" s="383">
        <v>0</v>
      </c>
      <c r="EN53" s="384" t="str">
        <f t="shared" si="155"/>
        <v>1/0</v>
      </c>
      <c r="EO53" s="382">
        <f t="shared" si="156"/>
        <v>2</v>
      </c>
      <c r="EP53" s="382">
        <f t="shared" si="157"/>
        <v>1.5</v>
      </c>
      <c r="EQ53" s="378">
        <v>5.8</v>
      </c>
      <c r="ER53" s="521" t="s">
        <v>489</v>
      </c>
      <c r="ES53" s="433">
        <v>7</v>
      </c>
      <c r="ET53" s="383">
        <v>3</v>
      </c>
      <c r="EU53" s="383"/>
      <c r="EV53" s="384">
        <f t="shared" si="201"/>
        <v>3</v>
      </c>
      <c r="EW53" s="382">
        <f t="shared" si="159"/>
        <v>5</v>
      </c>
      <c r="EX53" s="382" t="str">
        <f t="shared" si="160"/>
        <v>-</v>
      </c>
      <c r="EY53" s="378">
        <f>MAX(EW53:EX53)</f>
        <v>5</v>
      </c>
      <c r="EZ53" s="389">
        <f>IF(EW53&gt;=5,EW53,IF(EX53&gt;=5,EW53&amp;"/"&amp;EX53,EW53&amp;"/"&amp;EX53))</f>
        <v>5</v>
      </c>
      <c r="FA53" s="433">
        <v>6.5</v>
      </c>
      <c r="FB53" s="383">
        <v>3</v>
      </c>
      <c r="FC53" s="383">
        <v>7</v>
      </c>
      <c r="FD53" s="384" t="str">
        <f t="shared" si="162"/>
        <v>3/7</v>
      </c>
      <c r="FE53" s="382">
        <f t="shared" si="163"/>
        <v>4.8</v>
      </c>
      <c r="FF53" s="382">
        <f t="shared" si="164"/>
        <v>6.8</v>
      </c>
      <c r="FG53" s="378">
        <f>MAX(FE53:FF53)</f>
        <v>6.8</v>
      </c>
      <c r="FH53" s="389" t="str">
        <f t="shared" si="289"/>
        <v>4.8/6.8</v>
      </c>
      <c r="FI53" s="433">
        <v>5.67</v>
      </c>
      <c r="FJ53" s="383">
        <v>0</v>
      </c>
      <c r="FK53" s="383">
        <v>6</v>
      </c>
      <c r="FL53" s="384" t="str">
        <f t="shared" si="165"/>
        <v>0/6</v>
      </c>
      <c r="FM53" s="382">
        <f t="shared" si="166"/>
        <v>2.8</v>
      </c>
      <c r="FN53" s="382">
        <f t="shared" si="167"/>
        <v>5.8</v>
      </c>
      <c r="FO53" s="378">
        <f>MAX(FM53:FN53)</f>
        <v>5.8</v>
      </c>
      <c r="FP53" s="389" t="str">
        <f>IF(FM53&gt;=5,FM53,IF(FN53&gt;=5,FM53&amp;"/"&amp;FN53,FM53&amp;"/"&amp;FN53))</f>
        <v>2.8/5.8</v>
      </c>
      <c r="FQ53" s="433">
        <v>4.5</v>
      </c>
      <c r="FR53" s="383">
        <v>4</v>
      </c>
      <c r="FS53" s="383">
        <v>4</v>
      </c>
      <c r="FT53" s="384" t="str">
        <f t="shared" si="276"/>
        <v>4/4</v>
      </c>
      <c r="FU53" s="382">
        <f t="shared" si="170"/>
        <v>4.3</v>
      </c>
      <c r="FV53" s="382">
        <f t="shared" si="171"/>
        <v>4.3</v>
      </c>
      <c r="FW53" s="378">
        <v>6.8</v>
      </c>
      <c r="FX53" s="521" t="s">
        <v>468</v>
      </c>
      <c r="FY53" s="496">
        <v>5</v>
      </c>
      <c r="FZ53" s="496">
        <v>6</v>
      </c>
      <c r="GA53" s="501">
        <v>7</v>
      </c>
      <c r="GB53" s="500">
        <f t="shared" si="173"/>
        <v>6.1</v>
      </c>
      <c r="GC53" s="529" t="str">
        <f t="shared" si="258"/>
        <v>TBK</v>
      </c>
      <c r="GD53" s="433">
        <v>4.6</v>
      </c>
      <c r="GE53" s="383">
        <v>3</v>
      </c>
      <c r="GF53" s="383">
        <v>3</v>
      </c>
      <c r="GG53" s="384" t="str">
        <f>IF(ISBLANK(GF53),GE53,GE53&amp;"/"&amp;GF53)</f>
        <v>3/3</v>
      </c>
      <c r="GH53" s="382">
        <f t="shared" si="175"/>
        <v>3.8</v>
      </c>
      <c r="GI53" s="382">
        <f t="shared" si="176"/>
        <v>3.8</v>
      </c>
      <c r="GJ53" s="378">
        <f>MAX(GH53:GI53)</f>
        <v>3.8</v>
      </c>
      <c r="GK53" s="461" t="str">
        <f t="shared" si="177"/>
        <v>3.8/3.8</v>
      </c>
      <c r="GL53" s="433">
        <v>7</v>
      </c>
      <c r="GM53" s="383">
        <v>2</v>
      </c>
      <c r="GN53" s="383">
        <v>4</v>
      </c>
      <c r="GO53" s="384" t="str">
        <f t="shared" si="178"/>
        <v>2/4</v>
      </c>
      <c r="GP53" s="382">
        <f t="shared" si="179"/>
        <v>4.5</v>
      </c>
      <c r="GQ53" s="382">
        <f t="shared" si="180"/>
        <v>5.5</v>
      </c>
      <c r="GR53" s="378">
        <f>MAX(GP53:GQ53)</f>
        <v>5.5</v>
      </c>
      <c r="GS53" s="389" t="str">
        <f t="shared" si="294"/>
        <v>4.5/5.5</v>
      </c>
      <c r="GT53" s="433">
        <v>6</v>
      </c>
      <c r="GU53" s="383">
        <v>6</v>
      </c>
      <c r="GV53" s="383"/>
      <c r="GW53" s="384">
        <f t="shared" si="203"/>
        <v>6</v>
      </c>
      <c r="GX53" s="382">
        <f t="shared" si="183"/>
        <v>6</v>
      </c>
      <c r="GY53" s="382" t="str">
        <f t="shared" si="184"/>
        <v>-</v>
      </c>
      <c r="GZ53" s="378">
        <f>MAX(GX53:GY53)</f>
        <v>6</v>
      </c>
      <c r="HA53" s="389">
        <f t="shared" si="185"/>
        <v>6</v>
      </c>
      <c r="HB53" s="433">
        <v>7.5</v>
      </c>
      <c r="HC53" s="383">
        <v>8</v>
      </c>
      <c r="HD53" s="383"/>
      <c r="HE53" s="384">
        <f>IF(ISBLANK(HD53),HC53,HC53&amp;"/"&amp;HD53)</f>
        <v>8</v>
      </c>
      <c r="HF53" s="382">
        <f t="shared" si="187"/>
        <v>7.8</v>
      </c>
      <c r="HG53" s="382" t="str">
        <f t="shared" si="188"/>
        <v>-</v>
      </c>
      <c r="HH53" s="378">
        <f>MAX(HF53:HG53)</f>
        <v>7.8</v>
      </c>
      <c r="HI53" s="389">
        <f t="shared" si="189"/>
        <v>7.8</v>
      </c>
      <c r="HJ53" s="433">
        <v>6</v>
      </c>
      <c r="HK53" s="383">
        <v>3</v>
      </c>
      <c r="HL53" s="383">
        <v>7</v>
      </c>
      <c r="HM53" s="384" t="str">
        <f>IF(ISBLANK(HL53),HK53,HK53&amp;"/"&amp;HL53)</f>
        <v>3/7</v>
      </c>
      <c r="HN53" s="382">
        <f t="shared" si="191"/>
        <v>4.5</v>
      </c>
      <c r="HO53" s="382">
        <f t="shared" si="192"/>
        <v>6.5</v>
      </c>
      <c r="HP53" s="378">
        <f>MAX(HN53:HO53)</f>
        <v>6.5</v>
      </c>
      <c r="HQ53" s="389" t="str">
        <f t="shared" si="193"/>
        <v>4.5/6.5</v>
      </c>
      <c r="HR53" s="526">
        <v>7</v>
      </c>
      <c r="HS53" s="503">
        <v>5</v>
      </c>
      <c r="HT53" s="503">
        <v>6</v>
      </c>
      <c r="HU53" s="541">
        <v>7.3</v>
      </c>
      <c r="HV53" s="498">
        <f t="shared" si="194"/>
        <v>6.3</v>
      </c>
      <c r="HW53" s="499" t="str">
        <f t="shared" si="259"/>
        <v>TBK</v>
      </c>
      <c r="HX53" s="500">
        <f t="shared" si="195"/>
        <v>6.2</v>
      </c>
      <c r="HY53" s="497" t="str">
        <f t="shared" si="260"/>
        <v>TBK</v>
      </c>
      <c r="HZ53" s="387">
        <f t="shared" si="261"/>
        <v>5.9</v>
      </c>
      <c r="IA53" s="594" t="str">
        <f t="shared" si="262"/>
        <v>TB</v>
      </c>
      <c r="IB53" s="496"/>
      <c r="IC53" s="496"/>
      <c r="ID53" s="496"/>
      <c r="IE53" s="501">
        <f>ROUND(SUM(IB53:ID53)/3,1)</f>
        <v>0</v>
      </c>
      <c r="IF53" s="387">
        <f t="shared" si="196"/>
        <v>3</v>
      </c>
      <c r="IG53" s="601" t="str">
        <f t="shared" si="263"/>
        <v>Kém</v>
      </c>
      <c r="IH53" s="497"/>
    </row>
    <row r="54" spans="1:242" s="17" customFormat="1" ht="22.5" customHeight="1" hidden="1">
      <c r="A54" s="15">
        <f t="shared" si="136"/>
        <v>11</v>
      </c>
      <c r="B54" s="256" t="s">
        <v>117</v>
      </c>
      <c r="C54" s="257" t="s">
        <v>210</v>
      </c>
      <c r="D54" s="258" t="s">
        <v>211</v>
      </c>
      <c r="E54" s="206">
        <v>6.8</v>
      </c>
      <c r="F54" s="202">
        <v>3</v>
      </c>
      <c r="G54" s="202">
        <v>5</v>
      </c>
      <c r="H54" s="203" t="str">
        <f t="shared" si="269"/>
        <v>3/5</v>
      </c>
      <c r="I54" s="206">
        <f t="shared" si="206"/>
        <v>4.9</v>
      </c>
      <c r="J54" s="206">
        <f t="shared" si="207"/>
        <v>5.9</v>
      </c>
      <c r="K54" s="442">
        <f>MAX(I54:J54)</f>
        <v>5.9</v>
      </c>
      <c r="L54" s="206" t="str">
        <f>IF(I54&gt;=5,I54,IF(J54&gt;=5,I54&amp;"/"&amp;J54,I54&amp;"/"&amp;J54))</f>
        <v>4.9/5.9</v>
      </c>
      <c r="M54" s="206">
        <v>5</v>
      </c>
      <c r="N54" s="202">
        <v>5</v>
      </c>
      <c r="O54" s="202"/>
      <c r="P54" s="203">
        <f t="shared" si="208"/>
        <v>5</v>
      </c>
      <c r="Q54" s="206">
        <f t="shared" si="209"/>
        <v>5</v>
      </c>
      <c r="R54" s="206" t="str">
        <f t="shared" si="210"/>
        <v>-</v>
      </c>
      <c r="S54" s="442">
        <f t="shared" si="283"/>
        <v>5</v>
      </c>
      <c r="T54" s="206">
        <f t="shared" si="284"/>
        <v>5</v>
      </c>
      <c r="U54" s="206">
        <v>5.3</v>
      </c>
      <c r="V54" s="202">
        <v>7</v>
      </c>
      <c r="W54" s="202"/>
      <c r="X54" s="203">
        <f t="shared" si="213"/>
        <v>7</v>
      </c>
      <c r="Y54" s="206">
        <f t="shared" si="214"/>
        <v>6.2</v>
      </c>
      <c r="Z54" s="206" t="str">
        <f t="shared" si="215"/>
        <v>-</v>
      </c>
      <c r="AA54" s="442">
        <f t="shared" si="287"/>
        <v>6.2</v>
      </c>
      <c r="AB54" s="206">
        <f t="shared" si="288"/>
        <v>6.2</v>
      </c>
      <c r="AC54" s="206">
        <v>6.7</v>
      </c>
      <c r="AD54" s="202">
        <v>7</v>
      </c>
      <c r="AE54" s="202"/>
      <c r="AF54" s="203">
        <f>IF(ISBLANK(AE54),AD54,AD54&amp;"/"&amp;AE54)</f>
        <v>7</v>
      </c>
      <c r="AG54" s="206">
        <f>ROUND((AC54+AD54)/2,1)</f>
        <v>6.9</v>
      </c>
      <c r="AH54" s="206" t="str">
        <f>IF(ISNUMBER(AE54),ROUND((AC54+AE54)/2,1),"-")</f>
        <v>-</v>
      </c>
      <c r="AI54" s="442">
        <f>MAX(AG54:AH54)</f>
        <v>6.9</v>
      </c>
      <c r="AJ54" s="206">
        <f>IF(AG54&gt;=5,AG54,IF(AH54&gt;=5,AG54&amp;"/"&amp;AH54,AG54&amp;"/"&amp;AH54))</f>
        <v>6.9</v>
      </c>
      <c r="AK54" s="206">
        <v>9.5</v>
      </c>
      <c r="AL54" s="202">
        <v>8</v>
      </c>
      <c r="AM54" s="202"/>
      <c r="AN54" s="203">
        <f t="shared" si="221"/>
        <v>8</v>
      </c>
      <c r="AO54" s="206">
        <f t="shared" si="222"/>
        <v>8.8</v>
      </c>
      <c r="AP54" s="206" t="str">
        <f t="shared" si="223"/>
        <v>-</v>
      </c>
      <c r="AQ54" s="442">
        <f t="shared" si="277"/>
        <v>8.8</v>
      </c>
      <c r="AR54" s="206">
        <f t="shared" si="278"/>
        <v>8.8</v>
      </c>
      <c r="AS54" s="206">
        <v>7.3</v>
      </c>
      <c r="AT54" s="202">
        <v>4</v>
      </c>
      <c r="AU54" s="202"/>
      <c r="AV54" s="203">
        <f t="shared" si="226"/>
        <v>4</v>
      </c>
      <c r="AW54" s="206">
        <f t="shared" si="227"/>
        <v>5.7</v>
      </c>
      <c r="AX54" s="206" t="str">
        <f t="shared" si="228"/>
        <v>-</v>
      </c>
      <c r="AY54" s="442">
        <f>MAX(AW54:AX54)</f>
        <v>5.7</v>
      </c>
      <c r="AZ54" s="206">
        <f>IF(AW54&gt;=5,AW54,IF(AX54&gt;=5,AW54&amp;"/"&amp;AX54,AW54&amp;"/"&amp;AX54))</f>
        <v>5.7</v>
      </c>
      <c r="BA54" s="455">
        <v>1</v>
      </c>
      <c r="BB54" s="427">
        <f t="shared" si="229"/>
        <v>6.1</v>
      </c>
      <c r="BC54" s="235" t="str">
        <f t="shared" si="230"/>
        <v>TBK</v>
      </c>
      <c r="BD54" s="206">
        <v>6</v>
      </c>
      <c r="BE54" s="202">
        <v>5</v>
      </c>
      <c r="BF54" s="202"/>
      <c r="BG54" s="203">
        <f t="shared" si="265"/>
        <v>5</v>
      </c>
      <c r="BH54" s="206">
        <f t="shared" si="231"/>
        <v>5.5</v>
      </c>
      <c r="BI54" s="206" t="str">
        <f t="shared" si="232"/>
        <v>-</v>
      </c>
      <c r="BJ54" s="443">
        <f t="shared" si="290"/>
        <v>5.5</v>
      </c>
      <c r="BK54" s="444">
        <f t="shared" si="291"/>
        <v>5.5</v>
      </c>
      <c r="BL54" s="220">
        <v>5.3</v>
      </c>
      <c r="BM54" s="445"/>
      <c r="BN54" s="445"/>
      <c r="BO54" s="213" t="s">
        <v>240</v>
      </c>
      <c r="BP54" s="220">
        <f t="shared" si="233"/>
        <v>2.7</v>
      </c>
      <c r="BQ54" s="220" t="str">
        <f t="shared" si="234"/>
        <v>-</v>
      </c>
      <c r="BR54" s="446">
        <v>7.78</v>
      </c>
      <c r="BS54" s="448" t="s">
        <v>286</v>
      </c>
      <c r="BT54" s="206"/>
      <c r="BU54" s="206"/>
      <c r="BV54" s="443"/>
      <c r="BW54" s="206"/>
      <c r="BX54" s="206">
        <v>7.5</v>
      </c>
      <c r="BY54" s="202">
        <v>6</v>
      </c>
      <c r="BZ54" s="202"/>
      <c r="CA54" s="203">
        <f t="shared" si="235"/>
        <v>6</v>
      </c>
      <c r="CB54" s="206">
        <f t="shared" si="236"/>
        <v>6.8</v>
      </c>
      <c r="CC54" s="206" t="str">
        <f t="shared" si="237"/>
        <v>-</v>
      </c>
      <c r="CD54" s="443">
        <f>MAX(CB54:CC54)</f>
        <v>6.8</v>
      </c>
      <c r="CE54" s="444">
        <f>IF(CB54&gt;=5,CB54,IF(CC54&gt;=5,CB54&amp;"/"&amp;CC54,CB54&amp;"/"&amp;CC54))</f>
        <v>6.8</v>
      </c>
      <c r="CF54" s="206">
        <v>3</v>
      </c>
      <c r="CG54" s="202">
        <v>5</v>
      </c>
      <c r="CH54" s="202">
        <v>8</v>
      </c>
      <c r="CI54" s="203" t="str">
        <f t="shared" si="240"/>
        <v>5/8</v>
      </c>
      <c r="CJ54" s="206">
        <f t="shared" si="241"/>
        <v>4</v>
      </c>
      <c r="CK54" s="206">
        <f t="shared" si="242"/>
        <v>5.5</v>
      </c>
      <c r="CL54" s="443">
        <f t="shared" si="285"/>
        <v>5.5</v>
      </c>
      <c r="CM54" s="444" t="str">
        <f t="shared" si="286"/>
        <v>4/5.5</v>
      </c>
      <c r="CN54" s="206">
        <v>4.4</v>
      </c>
      <c r="CO54" s="202">
        <v>5</v>
      </c>
      <c r="CP54" s="202">
        <v>5</v>
      </c>
      <c r="CQ54" s="203" t="str">
        <f>IF(ISBLANK(CP54),CO54,CO54&amp;"/"&amp;CP54)</f>
        <v>5/5</v>
      </c>
      <c r="CR54" s="206">
        <f t="shared" si="244"/>
        <v>4.7</v>
      </c>
      <c r="CS54" s="206">
        <f t="shared" si="245"/>
        <v>4.7</v>
      </c>
      <c r="CT54" s="443">
        <v>5.8</v>
      </c>
      <c r="CU54" s="448" t="s">
        <v>344</v>
      </c>
      <c r="CV54" s="206">
        <v>8.2</v>
      </c>
      <c r="CW54" s="202">
        <v>6</v>
      </c>
      <c r="CX54" s="202"/>
      <c r="CY54" s="203">
        <f t="shared" si="268"/>
        <v>6</v>
      </c>
      <c r="CZ54" s="206">
        <f t="shared" si="246"/>
        <v>7.1</v>
      </c>
      <c r="DA54" s="206" t="str">
        <f t="shared" si="247"/>
        <v>-</v>
      </c>
      <c r="DB54" s="443">
        <f t="shared" si="292"/>
        <v>7.1</v>
      </c>
      <c r="DC54" s="444">
        <f t="shared" si="293"/>
        <v>7.1</v>
      </c>
      <c r="DD54" s="206">
        <v>5</v>
      </c>
      <c r="DE54" s="202">
        <v>4</v>
      </c>
      <c r="DF54" s="202">
        <v>3</v>
      </c>
      <c r="DG54" s="203" t="str">
        <f t="shared" si="248"/>
        <v>4/3</v>
      </c>
      <c r="DH54" s="206">
        <f t="shared" si="249"/>
        <v>4.5</v>
      </c>
      <c r="DI54" s="206">
        <f t="shared" si="250"/>
        <v>4</v>
      </c>
      <c r="DJ54" s="443">
        <v>5.5</v>
      </c>
      <c r="DK54" s="448" t="s">
        <v>392</v>
      </c>
      <c r="DL54" s="206">
        <v>6.4</v>
      </c>
      <c r="DM54" s="202">
        <v>7</v>
      </c>
      <c r="DN54" s="202"/>
      <c r="DO54" s="203">
        <f t="shared" si="280"/>
        <v>7</v>
      </c>
      <c r="DP54" s="206">
        <f t="shared" si="252"/>
        <v>6.7</v>
      </c>
      <c r="DQ54" s="206" t="str">
        <f t="shared" si="253"/>
        <v>-</v>
      </c>
      <c r="DR54" s="443">
        <f t="shared" si="281"/>
        <v>6.7</v>
      </c>
      <c r="DS54" s="444">
        <f t="shared" si="282"/>
        <v>6.7</v>
      </c>
      <c r="DT54" s="221">
        <v>5</v>
      </c>
      <c r="DU54" s="221" t="s">
        <v>246</v>
      </c>
      <c r="DV54" s="222">
        <v>7</v>
      </c>
      <c r="DW54" s="443">
        <v>6</v>
      </c>
      <c r="DX54" s="202">
        <v>5</v>
      </c>
      <c r="DY54" s="427">
        <f t="shared" si="198"/>
        <v>6.3</v>
      </c>
      <c r="DZ54" s="305" t="str">
        <f t="shared" si="256"/>
        <v>TBK</v>
      </c>
      <c r="EA54" s="427">
        <f t="shared" si="199"/>
        <v>6.2</v>
      </c>
      <c r="EB54" s="305" t="str">
        <f t="shared" si="257"/>
        <v>TBK</v>
      </c>
      <c r="EC54" s="433">
        <v>5.5</v>
      </c>
      <c r="ED54" s="383">
        <v>5</v>
      </c>
      <c r="EE54" s="383"/>
      <c r="EF54" s="384">
        <f t="shared" si="151"/>
        <v>5</v>
      </c>
      <c r="EG54" s="382">
        <f t="shared" si="152"/>
        <v>5.3</v>
      </c>
      <c r="EH54" s="382" t="str">
        <f t="shared" si="153"/>
        <v>-</v>
      </c>
      <c r="EI54" s="378">
        <f>MAX(EG54:EH54)</f>
        <v>5.3</v>
      </c>
      <c r="EJ54" s="389">
        <f>IF(EG54&gt;=5,EG54,IF(EH54&gt;=5,EG54&amp;"/"&amp;EH54,EG54&amp;"/"&amp;EH54))</f>
        <v>5.3</v>
      </c>
      <c r="EK54" s="433">
        <v>3.25</v>
      </c>
      <c r="EL54" s="383">
        <v>3</v>
      </c>
      <c r="EM54" s="383">
        <v>0</v>
      </c>
      <c r="EN54" s="384" t="str">
        <f t="shared" si="155"/>
        <v>3/0</v>
      </c>
      <c r="EO54" s="382">
        <f t="shared" si="156"/>
        <v>3.1</v>
      </c>
      <c r="EP54" s="382">
        <f t="shared" si="157"/>
        <v>1.6</v>
      </c>
      <c r="EQ54" s="378">
        <v>5.8</v>
      </c>
      <c r="ER54" s="521" t="s">
        <v>499</v>
      </c>
      <c r="ES54" s="433">
        <v>3.5</v>
      </c>
      <c r="ET54" s="383">
        <v>0</v>
      </c>
      <c r="EU54" s="383">
        <v>3</v>
      </c>
      <c r="EV54" s="384" t="str">
        <f t="shared" si="201"/>
        <v>0/3</v>
      </c>
      <c r="EW54" s="382">
        <f t="shared" si="159"/>
        <v>1.8</v>
      </c>
      <c r="EX54" s="382">
        <f t="shared" si="160"/>
        <v>3.3</v>
      </c>
      <c r="EY54" s="378">
        <v>6.8</v>
      </c>
      <c r="EZ54" s="521" t="s">
        <v>506</v>
      </c>
      <c r="FA54" s="433">
        <v>7</v>
      </c>
      <c r="FB54" s="383">
        <v>3</v>
      </c>
      <c r="FC54" s="383"/>
      <c r="FD54" s="384">
        <f t="shared" si="162"/>
        <v>3</v>
      </c>
      <c r="FE54" s="382">
        <f t="shared" si="163"/>
        <v>5</v>
      </c>
      <c r="FF54" s="382" t="str">
        <f t="shared" si="164"/>
        <v>-</v>
      </c>
      <c r="FG54" s="378">
        <f>MAX(FE54:FF54)</f>
        <v>5</v>
      </c>
      <c r="FH54" s="389">
        <f t="shared" si="289"/>
        <v>5</v>
      </c>
      <c r="FI54" s="433">
        <v>5</v>
      </c>
      <c r="FJ54" s="383">
        <v>0</v>
      </c>
      <c r="FK54" s="383">
        <v>2</v>
      </c>
      <c r="FL54" s="384" t="str">
        <f t="shared" si="165"/>
        <v>0/2</v>
      </c>
      <c r="FM54" s="382">
        <f t="shared" si="166"/>
        <v>2.5</v>
      </c>
      <c r="FN54" s="382">
        <f t="shared" si="167"/>
        <v>3.5</v>
      </c>
      <c r="FO54" s="378">
        <v>5.8</v>
      </c>
      <c r="FP54" s="521" t="s">
        <v>517</v>
      </c>
      <c r="FQ54" s="457">
        <v>4.5</v>
      </c>
      <c r="FR54" s="395"/>
      <c r="FS54" s="395"/>
      <c r="FT54" s="395" t="s">
        <v>239</v>
      </c>
      <c r="FU54" s="502">
        <f t="shared" si="170"/>
        <v>2.3</v>
      </c>
      <c r="FV54" s="502" t="str">
        <f t="shared" si="171"/>
        <v>-</v>
      </c>
      <c r="FW54" s="397">
        <v>5.3</v>
      </c>
      <c r="FX54" s="521" t="s">
        <v>476</v>
      </c>
      <c r="FY54" s="496">
        <v>5</v>
      </c>
      <c r="FZ54" s="496">
        <v>6</v>
      </c>
      <c r="GA54" s="501">
        <v>6.6</v>
      </c>
      <c r="GB54" s="500">
        <f t="shared" si="173"/>
        <v>5.8</v>
      </c>
      <c r="GC54" s="529" t="str">
        <f t="shared" si="258"/>
        <v>TB</v>
      </c>
      <c r="GD54" s="457">
        <v>4.3</v>
      </c>
      <c r="GE54" s="395"/>
      <c r="GF54" s="395"/>
      <c r="GG54" s="395" t="s">
        <v>240</v>
      </c>
      <c r="GH54" s="502">
        <f t="shared" si="175"/>
        <v>2.2</v>
      </c>
      <c r="GI54" s="502" t="str">
        <f t="shared" si="176"/>
        <v>-</v>
      </c>
      <c r="GJ54" s="397">
        <f>MAX(GH54:GI54)</f>
        <v>2.2</v>
      </c>
      <c r="GK54" s="461" t="str">
        <f t="shared" si="177"/>
        <v>2.2/-</v>
      </c>
      <c r="GL54" s="433">
        <v>8</v>
      </c>
      <c r="GM54" s="383">
        <v>4</v>
      </c>
      <c r="GN54" s="383"/>
      <c r="GO54" s="384">
        <f t="shared" si="178"/>
        <v>4</v>
      </c>
      <c r="GP54" s="382">
        <f t="shared" si="179"/>
        <v>6</v>
      </c>
      <c r="GQ54" s="382" t="str">
        <f t="shared" si="180"/>
        <v>-</v>
      </c>
      <c r="GR54" s="378">
        <f>MAX(GP54:GQ54)</f>
        <v>6</v>
      </c>
      <c r="GS54" s="389">
        <f t="shared" si="294"/>
        <v>6</v>
      </c>
      <c r="GT54" s="433">
        <v>5</v>
      </c>
      <c r="GU54" s="383">
        <v>5</v>
      </c>
      <c r="GV54" s="383"/>
      <c r="GW54" s="384">
        <f t="shared" si="203"/>
        <v>5</v>
      </c>
      <c r="GX54" s="382">
        <f t="shared" si="183"/>
        <v>5</v>
      </c>
      <c r="GY54" s="382" t="str">
        <f t="shared" si="184"/>
        <v>-</v>
      </c>
      <c r="GZ54" s="378">
        <f>MAX(GX54:GY54)</f>
        <v>5</v>
      </c>
      <c r="HA54" s="389">
        <f t="shared" si="185"/>
        <v>5</v>
      </c>
      <c r="HB54" s="433">
        <v>6.5</v>
      </c>
      <c r="HC54" s="383">
        <v>4</v>
      </c>
      <c r="HD54" s="383"/>
      <c r="HE54" s="384">
        <f>IF(ISBLANK(HD54),HC54,HC54&amp;"/"&amp;HD54)</f>
        <v>4</v>
      </c>
      <c r="HF54" s="382">
        <f t="shared" si="187"/>
        <v>5.3</v>
      </c>
      <c r="HG54" s="382" t="str">
        <f t="shared" si="188"/>
        <v>-</v>
      </c>
      <c r="HH54" s="378">
        <f>MAX(HF54:HG54)</f>
        <v>5.3</v>
      </c>
      <c r="HI54" s="389">
        <f t="shared" si="189"/>
        <v>5.3</v>
      </c>
      <c r="HJ54" s="433">
        <v>5.5</v>
      </c>
      <c r="HK54" s="383">
        <v>2</v>
      </c>
      <c r="HL54" s="383">
        <v>6</v>
      </c>
      <c r="HM54" s="384" t="str">
        <f>IF(ISBLANK(HL54),HK54,HK54&amp;"/"&amp;HL54)</f>
        <v>2/6</v>
      </c>
      <c r="HN54" s="382">
        <f t="shared" si="191"/>
        <v>3.8</v>
      </c>
      <c r="HO54" s="382">
        <f t="shared" si="192"/>
        <v>5.8</v>
      </c>
      <c r="HP54" s="378">
        <f>MAX(HN54:HO54)</f>
        <v>5.8</v>
      </c>
      <c r="HQ54" s="389" t="str">
        <f t="shared" si="193"/>
        <v>3.8/5.8</v>
      </c>
      <c r="HR54" s="550">
        <v>0</v>
      </c>
      <c r="HS54" s="503">
        <v>5</v>
      </c>
      <c r="HT54" s="546">
        <v>0</v>
      </c>
      <c r="HU54" s="541">
        <v>6.4</v>
      </c>
      <c r="HV54" s="498">
        <f t="shared" si="194"/>
        <v>4.7</v>
      </c>
      <c r="HW54" s="499" t="str">
        <f t="shared" si="259"/>
        <v>Yếu</v>
      </c>
      <c r="HX54" s="500">
        <f t="shared" si="195"/>
        <v>5.3</v>
      </c>
      <c r="HY54" s="497" t="str">
        <f t="shared" si="260"/>
        <v>TB</v>
      </c>
      <c r="HZ54" s="387">
        <f t="shared" si="261"/>
        <v>5.8</v>
      </c>
      <c r="IA54" s="594" t="str">
        <f t="shared" si="262"/>
        <v>TB</v>
      </c>
      <c r="IB54" s="496"/>
      <c r="IC54" s="496"/>
      <c r="ID54" s="496"/>
      <c r="IE54" s="501">
        <f>ROUND(SUM(IB54:ID54)/3,1)</f>
        <v>0</v>
      </c>
      <c r="IF54" s="387">
        <f t="shared" si="196"/>
        <v>2.9</v>
      </c>
      <c r="IG54" s="601" t="str">
        <f t="shared" si="263"/>
        <v>Kém</v>
      </c>
      <c r="IH54" s="497"/>
    </row>
    <row r="55" spans="1:242" s="17" customFormat="1" ht="22.5" customHeight="1" hidden="1">
      <c r="A55" s="15">
        <f t="shared" si="136"/>
        <v>12</v>
      </c>
      <c r="B55" s="406" t="s">
        <v>314</v>
      </c>
      <c r="C55" s="157" t="s">
        <v>315</v>
      </c>
      <c r="D55" s="158" t="s">
        <v>316</v>
      </c>
      <c r="E55" s="38">
        <v>5.8</v>
      </c>
      <c r="F55" s="39">
        <v>5</v>
      </c>
      <c r="G55" s="39"/>
      <c r="H55" s="14">
        <f t="shared" si="269"/>
        <v>5</v>
      </c>
      <c r="I55" s="38">
        <f t="shared" si="206"/>
        <v>5.4</v>
      </c>
      <c r="J55" s="38" t="str">
        <f t="shared" si="207"/>
        <v>-</v>
      </c>
      <c r="K55" s="381">
        <f>MAX(I55:J55)</f>
        <v>5.4</v>
      </c>
      <c r="L55" s="382">
        <f>IF(I55&gt;=5,I55,IF(J55&gt;=5,I55&amp;"/"&amp;J55,I55&amp;"/"&amp;J55))</f>
        <v>5.4</v>
      </c>
      <c r="M55" s="382">
        <v>5.5</v>
      </c>
      <c r="N55" s="383">
        <v>3</v>
      </c>
      <c r="O55" s="383">
        <v>6</v>
      </c>
      <c r="P55" s="384" t="str">
        <f t="shared" si="208"/>
        <v>3/6</v>
      </c>
      <c r="Q55" s="382">
        <f t="shared" si="209"/>
        <v>4.3</v>
      </c>
      <c r="R55" s="382">
        <f t="shared" si="210"/>
        <v>5.8</v>
      </c>
      <c r="S55" s="385">
        <f t="shared" si="283"/>
        <v>5.8</v>
      </c>
      <c r="T55" s="382" t="str">
        <f t="shared" si="284"/>
        <v>4.3/5.8</v>
      </c>
      <c r="U55" s="382">
        <v>6.3</v>
      </c>
      <c r="V55" s="383">
        <v>2</v>
      </c>
      <c r="W55" s="383">
        <v>5</v>
      </c>
      <c r="X55" s="384" t="str">
        <f t="shared" si="213"/>
        <v>2/5</v>
      </c>
      <c r="Y55" s="382">
        <f t="shared" si="214"/>
        <v>4.2</v>
      </c>
      <c r="Z55" s="382">
        <f t="shared" si="215"/>
        <v>5.7</v>
      </c>
      <c r="AA55" s="385">
        <f t="shared" si="287"/>
        <v>5.7</v>
      </c>
      <c r="AB55" s="382" t="str">
        <f t="shared" si="288"/>
        <v>4.2/5.7</v>
      </c>
      <c r="AC55" s="382">
        <v>6</v>
      </c>
      <c r="AD55" s="383">
        <v>6</v>
      </c>
      <c r="AE55" s="383"/>
      <c r="AF55" s="384">
        <f>IF(ISBLANK(AE55),AD55,AD55&amp;"/"&amp;AE55)</f>
        <v>6</v>
      </c>
      <c r="AG55" s="382">
        <f>ROUND((AC55+AD55)/2,1)</f>
        <v>6</v>
      </c>
      <c r="AH55" s="382" t="str">
        <f>IF(ISNUMBER(AE55),ROUND((AC55+AE55)/2,1),"-")</f>
        <v>-</v>
      </c>
      <c r="AI55" s="385">
        <f>MAX(AG55:AH55)</f>
        <v>6</v>
      </c>
      <c r="AJ55" s="382">
        <f>IF(AG55&gt;=5,AG55,IF(AH55&gt;=5,AG55&amp;"/"&amp;AH55,AG55&amp;"/"&amp;AH55))</f>
        <v>6</v>
      </c>
      <c r="AK55" s="382">
        <v>5</v>
      </c>
      <c r="AL55" s="383">
        <v>4</v>
      </c>
      <c r="AM55" s="383">
        <v>6</v>
      </c>
      <c r="AN55" s="384" t="str">
        <f t="shared" si="221"/>
        <v>4/6</v>
      </c>
      <c r="AO55" s="382">
        <f t="shared" si="222"/>
        <v>4.5</v>
      </c>
      <c r="AP55" s="382">
        <f t="shared" si="223"/>
        <v>5.5</v>
      </c>
      <c r="AQ55" s="385">
        <f t="shared" si="277"/>
        <v>5.5</v>
      </c>
      <c r="AR55" s="382" t="str">
        <f t="shared" si="278"/>
        <v>4.5/5.5</v>
      </c>
      <c r="AS55" s="382">
        <v>5.7</v>
      </c>
      <c r="AT55" s="383">
        <v>3</v>
      </c>
      <c r="AU55" s="383">
        <v>2</v>
      </c>
      <c r="AV55" s="384" t="str">
        <f t="shared" si="226"/>
        <v>3/2</v>
      </c>
      <c r="AW55" s="382">
        <f t="shared" si="227"/>
        <v>4.4</v>
      </c>
      <c r="AX55" s="382">
        <f t="shared" si="228"/>
        <v>3.9</v>
      </c>
      <c r="AY55" s="385">
        <v>7</v>
      </c>
      <c r="AZ55" s="393" t="str">
        <f>IF(AW55&gt;=5,AW55,IF(AX55&gt;=5,AW55&amp;"/"&amp;AX55,AW55&amp;"/"&amp;AX55))</f>
        <v>4.4/3.9</v>
      </c>
      <c r="BA55" s="394">
        <v>7</v>
      </c>
      <c r="BB55" s="387">
        <f t="shared" si="229"/>
        <v>6</v>
      </c>
      <c r="BC55" s="388" t="str">
        <f t="shared" si="230"/>
        <v>TBK</v>
      </c>
      <c r="BD55" s="382">
        <v>6.3</v>
      </c>
      <c r="BE55" s="383">
        <v>6</v>
      </c>
      <c r="BF55" s="383"/>
      <c r="BG55" s="384">
        <f t="shared" si="265"/>
        <v>6</v>
      </c>
      <c r="BH55" s="382">
        <f t="shared" si="231"/>
        <v>6.2</v>
      </c>
      <c r="BI55" s="382" t="str">
        <f t="shared" si="232"/>
        <v>-</v>
      </c>
      <c r="BJ55" s="398">
        <f t="shared" si="290"/>
        <v>6.2</v>
      </c>
      <c r="BK55" s="389">
        <f t="shared" si="291"/>
        <v>6.2</v>
      </c>
      <c r="BL55" s="382">
        <v>5.7</v>
      </c>
      <c r="BM55" s="386">
        <v>5</v>
      </c>
      <c r="BN55" s="386"/>
      <c r="BO55" s="384">
        <f>IF(ISBLANK(BN55),BM55,BM55&amp;"/"&amp;BN55)</f>
        <v>5</v>
      </c>
      <c r="BP55" s="382">
        <f t="shared" si="233"/>
        <v>5.4</v>
      </c>
      <c r="BQ55" s="382" t="str">
        <f t="shared" si="234"/>
        <v>-</v>
      </c>
      <c r="BR55" s="398">
        <f>MAX(BP55:BQ55)</f>
        <v>5.4</v>
      </c>
      <c r="BS55" s="389">
        <f>IF(BP55&gt;=5,BP55,IF(BQ55&gt;=5,BP55&amp;"/"&amp;BQ55,BP55&amp;"/"&amp;BQ55))</f>
        <v>5.4</v>
      </c>
      <c r="BT55" s="382"/>
      <c r="BU55" s="382"/>
      <c r="BV55" s="398"/>
      <c r="BW55" s="389"/>
      <c r="BX55" s="382">
        <v>5.5</v>
      </c>
      <c r="BY55" s="383">
        <v>6</v>
      </c>
      <c r="BZ55" s="383"/>
      <c r="CA55" s="384">
        <f t="shared" si="235"/>
        <v>6</v>
      </c>
      <c r="CB55" s="382">
        <f t="shared" si="236"/>
        <v>5.8</v>
      </c>
      <c r="CC55" s="382" t="str">
        <f t="shared" si="237"/>
        <v>-</v>
      </c>
      <c r="CD55" s="398">
        <f>MAX(CB55:CC55)</f>
        <v>5.8</v>
      </c>
      <c r="CE55" s="389">
        <f>IF(CB55&gt;=5,CB55,IF(CC55&gt;=5,CB55&amp;"/"&amp;CC55,CB55&amp;"/"&amp;CC55))</f>
        <v>5.8</v>
      </c>
      <c r="CF55" s="382">
        <v>8.5</v>
      </c>
      <c r="CG55" s="383">
        <v>7</v>
      </c>
      <c r="CH55" s="383"/>
      <c r="CI55" s="384">
        <f t="shared" si="240"/>
        <v>7</v>
      </c>
      <c r="CJ55" s="382">
        <f t="shared" si="241"/>
        <v>7.8</v>
      </c>
      <c r="CK55" s="382" t="str">
        <f t="shared" si="242"/>
        <v>-</v>
      </c>
      <c r="CL55" s="398">
        <f t="shared" si="285"/>
        <v>7.8</v>
      </c>
      <c r="CM55" s="389">
        <f t="shared" si="286"/>
        <v>7.8</v>
      </c>
      <c r="CN55" s="382">
        <v>7</v>
      </c>
      <c r="CO55" s="383">
        <v>5</v>
      </c>
      <c r="CP55" s="383"/>
      <c r="CQ55" s="384">
        <f>IF(ISBLANK(CP55),CO55,CO55&amp;"/"&amp;CP55)</f>
        <v>5</v>
      </c>
      <c r="CR55" s="382">
        <f t="shared" si="244"/>
        <v>6</v>
      </c>
      <c r="CS55" s="382" t="str">
        <f t="shared" si="245"/>
        <v>-</v>
      </c>
      <c r="CT55" s="398">
        <f>MAX(CR55:CS55)</f>
        <v>6</v>
      </c>
      <c r="CU55" s="389">
        <f>IF(CR55&gt;=5,CR55,IF(CS55&gt;=5,CR55&amp;"/"&amp;CS55,CR55&amp;"/"&amp;CS55))</f>
        <v>6</v>
      </c>
      <c r="CV55" s="382">
        <v>7</v>
      </c>
      <c r="CW55" s="383">
        <v>2</v>
      </c>
      <c r="CX55" s="383">
        <v>5</v>
      </c>
      <c r="CY55" s="384" t="str">
        <f t="shared" si="268"/>
        <v>2/5</v>
      </c>
      <c r="CZ55" s="382">
        <f t="shared" si="246"/>
        <v>4.5</v>
      </c>
      <c r="DA55" s="382">
        <f t="shared" si="247"/>
        <v>6</v>
      </c>
      <c r="DB55" s="398">
        <f t="shared" si="292"/>
        <v>6</v>
      </c>
      <c r="DC55" s="389" t="str">
        <f t="shared" si="293"/>
        <v>4.5/6</v>
      </c>
      <c r="DD55" s="382">
        <v>4</v>
      </c>
      <c r="DE55" s="383">
        <v>3</v>
      </c>
      <c r="DF55" s="383">
        <v>3</v>
      </c>
      <c r="DG55" s="384" t="str">
        <f t="shared" si="248"/>
        <v>3/3</v>
      </c>
      <c r="DH55" s="382">
        <f t="shared" si="249"/>
        <v>3.5</v>
      </c>
      <c r="DI55" s="382">
        <f t="shared" si="250"/>
        <v>3.5</v>
      </c>
      <c r="DJ55" s="398">
        <v>6.6</v>
      </c>
      <c r="DK55" s="521" t="s">
        <v>394</v>
      </c>
      <c r="DL55" s="382">
        <v>8</v>
      </c>
      <c r="DM55" s="383">
        <v>8</v>
      </c>
      <c r="DN55" s="383"/>
      <c r="DO55" s="384">
        <f t="shared" si="280"/>
        <v>8</v>
      </c>
      <c r="DP55" s="382">
        <f t="shared" si="252"/>
        <v>8</v>
      </c>
      <c r="DQ55" s="382" t="str">
        <f t="shared" si="253"/>
        <v>-</v>
      </c>
      <c r="DR55" s="398">
        <f t="shared" si="281"/>
        <v>8</v>
      </c>
      <c r="DS55" s="389">
        <f t="shared" si="282"/>
        <v>8</v>
      </c>
      <c r="DT55" s="391" t="s">
        <v>246</v>
      </c>
      <c r="DU55" s="392">
        <v>8</v>
      </c>
      <c r="DV55" s="392">
        <v>8</v>
      </c>
      <c r="DW55" s="398">
        <v>7.3</v>
      </c>
      <c r="DX55" s="383">
        <v>8</v>
      </c>
      <c r="DY55" s="387">
        <f t="shared" si="198"/>
        <v>6.4</v>
      </c>
      <c r="DZ55" s="388" t="str">
        <f t="shared" si="256"/>
        <v>TBK</v>
      </c>
      <c r="EA55" s="387">
        <f t="shared" si="199"/>
        <v>6.2</v>
      </c>
      <c r="EB55" s="388" t="str">
        <f t="shared" si="257"/>
        <v>TBK</v>
      </c>
      <c r="EC55" s="433">
        <v>6</v>
      </c>
      <c r="ED55" s="383">
        <v>6</v>
      </c>
      <c r="EE55" s="383"/>
      <c r="EF55" s="384">
        <f t="shared" si="151"/>
        <v>6</v>
      </c>
      <c r="EG55" s="382">
        <f t="shared" si="152"/>
        <v>6</v>
      </c>
      <c r="EH55" s="382" t="str">
        <f t="shared" si="153"/>
        <v>-</v>
      </c>
      <c r="EI55" s="378">
        <f>MAX(EG55:EH55)</f>
        <v>6</v>
      </c>
      <c r="EJ55" s="389">
        <f>IF(EG55&gt;=5,EG55,IF(EH55&gt;=5,EG55&amp;"/"&amp;EH55,EG55&amp;"/"&amp;EH55))</f>
        <v>6</v>
      </c>
      <c r="EK55" s="433">
        <v>4.5</v>
      </c>
      <c r="EL55" s="383">
        <v>5</v>
      </c>
      <c r="EM55" s="383">
        <v>1</v>
      </c>
      <c r="EN55" s="384" t="str">
        <f t="shared" si="155"/>
        <v>5/1</v>
      </c>
      <c r="EO55" s="382">
        <f t="shared" si="156"/>
        <v>4.8</v>
      </c>
      <c r="EP55" s="382">
        <f t="shared" si="157"/>
        <v>2.8</v>
      </c>
      <c r="EQ55" s="378">
        <v>6.5</v>
      </c>
      <c r="ER55" s="521" t="s">
        <v>492</v>
      </c>
      <c r="ES55" s="433">
        <v>8.5</v>
      </c>
      <c r="ET55" s="383">
        <v>2</v>
      </c>
      <c r="EU55" s="383"/>
      <c r="EV55" s="384">
        <f t="shared" si="201"/>
        <v>2</v>
      </c>
      <c r="EW55" s="382">
        <f t="shared" si="159"/>
        <v>5.3</v>
      </c>
      <c r="EX55" s="382" t="str">
        <f t="shared" si="160"/>
        <v>-</v>
      </c>
      <c r="EY55" s="378">
        <f>MAX(EW55:EX55)</f>
        <v>5.3</v>
      </c>
      <c r="EZ55" s="389">
        <f>IF(EW55&gt;=5,EW55,IF(EX55&gt;=5,EW55&amp;"/"&amp;EX55,EW55&amp;"/"&amp;EX55))</f>
        <v>5.3</v>
      </c>
      <c r="FA55" s="433">
        <v>7</v>
      </c>
      <c r="FB55" s="383">
        <v>4</v>
      </c>
      <c r="FC55" s="383"/>
      <c r="FD55" s="384">
        <f t="shared" si="162"/>
        <v>4</v>
      </c>
      <c r="FE55" s="382">
        <f t="shared" si="163"/>
        <v>5.5</v>
      </c>
      <c r="FF55" s="382" t="str">
        <f t="shared" si="164"/>
        <v>-</v>
      </c>
      <c r="FG55" s="378">
        <f>MAX(FE55:FF55)</f>
        <v>5.5</v>
      </c>
      <c r="FH55" s="389">
        <f t="shared" si="289"/>
        <v>5.5</v>
      </c>
      <c r="FI55" s="433">
        <v>6.33</v>
      </c>
      <c r="FJ55" s="383">
        <v>0</v>
      </c>
      <c r="FK55" s="383">
        <v>6</v>
      </c>
      <c r="FL55" s="384" t="str">
        <f t="shared" si="165"/>
        <v>0/6</v>
      </c>
      <c r="FM55" s="382">
        <f t="shared" si="166"/>
        <v>3.2</v>
      </c>
      <c r="FN55" s="382">
        <f t="shared" si="167"/>
        <v>6.2</v>
      </c>
      <c r="FO55" s="378">
        <f>MAX(FM55:FN55)</f>
        <v>6.2</v>
      </c>
      <c r="FP55" s="389" t="str">
        <f>IF(FM55&gt;=5,FM55,IF(FN55&gt;=5,FM55&amp;"/"&amp;FN55,FM55&amp;"/"&amp;FN55))</f>
        <v>3.2/6.2</v>
      </c>
      <c r="FQ55" s="433">
        <v>6</v>
      </c>
      <c r="FR55" s="383">
        <v>4</v>
      </c>
      <c r="FS55" s="383"/>
      <c r="FT55" s="384">
        <f>IF(ISBLANK(FS55),FR55,FR55&amp;"/"&amp;FS55)</f>
        <v>4</v>
      </c>
      <c r="FU55" s="382">
        <f t="shared" si="170"/>
        <v>5</v>
      </c>
      <c r="FV55" s="382" t="str">
        <f t="shared" si="171"/>
        <v>-</v>
      </c>
      <c r="FW55" s="378">
        <f>MAX(FU55:FV55)</f>
        <v>5</v>
      </c>
      <c r="FX55" s="389">
        <f>IF(FU55&gt;=5,FU55,IF(FV55&gt;=5,FU55&amp;"/"&amp;FV55,FU55&amp;"/"&amp;FV55))</f>
        <v>5</v>
      </c>
      <c r="FY55" s="496">
        <v>7</v>
      </c>
      <c r="FZ55" s="496">
        <v>7</v>
      </c>
      <c r="GA55" s="501">
        <v>7.6</v>
      </c>
      <c r="GB55" s="500">
        <f t="shared" si="173"/>
        <v>6.3</v>
      </c>
      <c r="GC55" s="529" t="str">
        <f t="shared" si="258"/>
        <v>TBK</v>
      </c>
      <c r="GD55" s="433">
        <v>5.6</v>
      </c>
      <c r="GE55" s="383">
        <v>4</v>
      </c>
      <c r="GF55" s="383">
        <v>4</v>
      </c>
      <c r="GG55" s="384" t="str">
        <f>IF(ISBLANK(GF55),GE55,GE55&amp;"/"&amp;GF55)</f>
        <v>4/4</v>
      </c>
      <c r="GH55" s="382">
        <f t="shared" si="175"/>
        <v>4.8</v>
      </c>
      <c r="GI55" s="382">
        <f t="shared" si="176"/>
        <v>4.8</v>
      </c>
      <c r="GJ55" s="378">
        <f>MAX(GH55:GI55)</f>
        <v>4.8</v>
      </c>
      <c r="GK55" s="461" t="str">
        <f t="shared" si="177"/>
        <v>4.8/4.8</v>
      </c>
      <c r="GL55" s="433">
        <v>7</v>
      </c>
      <c r="GM55" s="383">
        <v>4</v>
      </c>
      <c r="GN55" s="383"/>
      <c r="GO55" s="384">
        <f t="shared" si="178"/>
        <v>4</v>
      </c>
      <c r="GP55" s="382">
        <f t="shared" si="179"/>
        <v>5.5</v>
      </c>
      <c r="GQ55" s="382" t="str">
        <f t="shared" si="180"/>
        <v>-</v>
      </c>
      <c r="GR55" s="378">
        <f>MAX(GP55:GQ55)</f>
        <v>5.5</v>
      </c>
      <c r="GS55" s="389">
        <f t="shared" si="294"/>
        <v>5.5</v>
      </c>
      <c r="GT55" s="433">
        <v>7</v>
      </c>
      <c r="GU55" s="383">
        <v>6</v>
      </c>
      <c r="GV55" s="383"/>
      <c r="GW55" s="384">
        <f t="shared" si="203"/>
        <v>6</v>
      </c>
      <c r="GX55" s="382">
        <f t="shared" si="183"/>
        <v>6.5</v>
      </c>
      <c r="GY55" s="382" t="str">
        <f t="shared" si="184"/>
        <v>-</v>
      </c>
      <c r="GZ55" s="378">
        <f>MAX(GX55:GY55)</f>
        <v>6.5</v>
      </c>
      <c r="HA55" s="389">
        <f t="shared" si="185"/>
        <v>6.5</v>
      </c>
      <c r="HB55" s="433">
        <v>7</v>
      </c>
      <c r="HC55" s="383">
        <v>7</v>
      </c>
      <c r="HD55" s="383"/>
      <c r="HE55" s="384">
        <f>IF(ISBLANK(HD55),HC55,HC55&amp;"/"&amp;HD55)</f>
        <v>7</v>
      </c>
      <c r="HF55" s="382">
        <f t="shared" si="187"/>
        <v>7</v>
      </c>
      <c r="HG55" s="382" t="str">
        <f t="shared" si="188"/>
        <v>-</v>
      </c>
      <c r="HH55" s="378">
        <f>MAX(HF55:HG55)</f>
        <v>7</v>
      </c>
      <c r="HI55" s="389">
        <f t="shared" si="189"/>
        <v>7</v>
      </c>
      <c r="HJ55" s="433">
        <v>7.5</v>
      </c>
      <c r="HK55" s="383">
        <v>4</v>
      </c>
      <c r="HL55" s="383"/>
      <c r="HM55" s="384">
        <f>IF(ISBLANK(HL55),HK55,HK55&amp;"/"&amp;HL55)</f>
        <v>4</v>
      </c>
      <c r="HN55" s="382">
        <f t="shared" si="191"/>
        <v>5.8</v>
      </c>
      <c r="HO55" s="382" t="str">
        <f t="shared" si="192"/>
        <v>-</v>
      </c>
      <c r="HP55" s="378">
        <f>MAX(HN55:HO55)</f>
        <v>5.8</v>
      </c>
      <c r="HQ55" s="389">
        <f t="shared" si="193"/>
        <v>5.8</v>
      </c>
      <c r="HR55" s="526">
        <v>6</v>
      </c>
      <c r="HS55" s="503">
        <v>7</v>
      </c>
      <c r="HT55" s="503">
        <v>8</v>
      </c>
      <c r="HU55" s="541">
        <v>7.6</v>
      </c>
      <c r="HV55" s="498">
        <f t="shared" si="194"/>
        <v>6.6</v>
      </c>
      <c r="HW55" s="499" t="str">
        <f t="shared" si="259"/>
        <v>TBK</v>
      </c>
      <c r="HX55" s="500">
        <f t="shared" si="195"/>
        <v>6.4</v>
      </c>
      <c r="HY55" s="497" t="str">
        <f t="shared" si="260"/>
        <v>TBK</v>
      </c>
      <c r="HZ55" s="387">
        <f t="shared" si="261"/>
        <v>6.3</v>
      </c>
      <c r="IA55" s="594" t="str">
        <f t="shared" si="262"/>
        <v>TBK</v>
      </c>
      <c r="IB55" s="496"/>
      <c r="IC55" s="496"/>
      <c r="ID55" s="496"/>
      <c r="IE55" s="501">
        <f>ROUND(SUM(IB55:ID55)/3,1)</f>
        <v>0</v>
      </c>
      <c r="IF55" s="387">
        <f t="shared" si="196"/>
        <v>3.2</v>
      </c>
      <c r="IG55" s="601" t="str">
        <f t="shared" si="263"/>
        <v>Kém</v>
      </c>
      <c r="IH55" s="61"/>
    </row>
    <row r="56" spans="1:242" s="17" customFormat="1" ht="22.5" customHeight="1" hidden="1">
      <c r="A56" s="15">
        <f t="shared" si="136"/>
        <v>13</v>
      </c>
      <c r="B56" s="406" t="s">
        <v>322</v>
      </c>
      <c r="C56" s="157" t="s">
        <v>130</v>
      </c>
      <c r="D56" s="158" t="s">
        <v>188</v>
      </c>
      <c r="E56" s="38">
        <v>5.6</v>
      </c>
      <c r="F56" s="39">
        <v>3</v>
      </c>
      <c r="G56" s="39">
        <v>3</v>
      </c>
      <c r="H56" s="14" t="str">
        <f t="shared" si="269"/>
        <v>3/3</v>
      </c>
      <c r="I56" s="38">
        <f t="shared" si="206"/>
        <v>4.3</v>
      </c>
      <c r="J56" s="38">
        <f t="shared" si="207"/>
        <v>4.3</v>
      </c>
      <c r="K56" s="381">
        <v>6.5</v>
      </c>
      <c r="L56" s="398" t="s">
        <v>323</v>
      </c>
      <c r="M56" s="382">
        <v>5.5</v>
      </c>
      <c r="N56" s="383">
        <v>0</v>
      </c>
      <c r="O56" s="383">
        <v>6</v>
      </c>
      <c r="P56" s="384" t="str">
        <f t="shared" si="208"/>
        <v>0/6</v>
      </c>
      <c r="Q56" s="382">
        <f t="shared" si="209"/>
        <v>2.8</v>
      </c>
      <c r="R56" s="382">
        <f t="shared" si="210"/>
        <v>5.8</v>
      </c>
      <c r="S56" s="385">
        <f t="shared" si="283"/>
        <v>5.8</v>
      </c>
      <c r="T56" s="382" t="str">
        <f t="shared" si="284"/>
        <v>2.8/5.8</v>
      </c>
      <c r="U56" s="382">
        <v>6</v>
      </c>
      <c r="V56" s="383">
        <v>5</v>
      </c>
      <c r="W56" s="383"/>
      <c r="X56" s="384">
        <f t="shared" si="213"/>
        <v>5</v>
      </c>
      <c r="Y56" s="382">
        <f t="shared" si="214"/>
        <v>5.5</v>
      </c>
      <c r="Z56" s="382" t="str">
        <f t="shared" si="215"/>
        <v>-</v>
      </c>
      <c r="AA56" s="385">
        <f t="shared" si="287"/>
        <v>5.5</v>
      </c>
      <c r="AB56" s="382">
        <f t="shared" si="288"/>
        <v>5.5</v>
      </c>
      <c r="AC56" s="382">
        <v>5.7</v>
      </c>
      <c r="AD56" s="383">
        <v>6</v>
      </c>
      <c r="AE56" s="383"/>
      <c r="AF56" s="384">
        <f>IF(ISBLANK(AE56),AD56,AD56&amp;"/"&amp;AE56)</f>
        <v>6</v>
      </c>
      <c r="AG56" s="382">
        <f>ROUND((AC56+AD56)/2,1)</f>
        <v>5.9</v>
      </c>
      <c r="AH56" s="382" t="str">
        <f>IF(ISNUMBER(AE56),ROUND((AC56+AE56)/2,1),"-")</f>
        <v>-</v>
      </c>
      <c r="AI56" s="385">
        <f>MAX(AG56:AH56)</f>
        <v>5.9</v>
      </c>
      <c r="AJ56" s="382">
        <f>IF(AG56&gt;=5,AG56,IF(AH56&gt;=5,AG56&amp;"/"&amp;AH56,AG56&amp;"/"&amp;AH56))</f>
        <v>5.9</v>
      </c>
      <c r="AK56" s="382">
        <v>5</v>
      </c>
      <c r="AL56" s="383">
        <v>6</v>
      </c>
      <c r="AM56" s="383"/>
      <c r="AN56" s="384">
        <f t="shared" si="221"/>
        <v>6</v>
      </c>
      <c r="AO56" s="382">
        <f t="shared" si="222"/>
        <v>5.5</v>
      </c>
      <c r="AP56" s="382" t="str">
        <f t="shared" si="223"/>
        <v>-</v>
      </c>
      <c r="AQ56" s="385">
        <f t="shared" si="277"/>
        <v>5.5</v>
      </c>
      <c r="AR56" s="382">
        <f t="shared" si="278"/>
        <v>5.5</v>
      </c>
      <c r="AS56" s="382">
        <v>5</v>
      </c>
      <c r="AT56" s="383">
        <v>2</v>
      </c>
      <c r="AU56" s="383">
        <v>5</v>
      </c>
      <c r="AV56" s="384" t="str">
        <f t="shared" si="226"/>
        <v>2/5</v>
      </c>
      <c r="AW56" s="382">
        <f t="shared" si="227"/>
        <v>3.5</v>
      </c>
      <c r="AX56" s="382">
        <f t="shared" si="228"/>
        <v>5</v>
      </c>
      <c r="AY56" s="385">
        <f>MAX(AW56:AX56)</f>
        <v>5</v>
      </c>
      <c r="AZ56" s="382" t="str">
        <f>IF(AW56&gt;=5,AW56,IF(AX56&gt;=5,AW56&amp;"/"&amp;AX56,AW56&amp;"/"&amp;AX56))</f>
        <v>3.5/5</v>
      </c>
      <c r="BA56" s="399">
        <v>1</v>
      </c>
      <c r="BB56" s="387">
        <f t="shared" si="229"/>
        <v>5.4</v>
      </c>
      <c r="BC56" s="388" t="str">
        <f t="shared" si="230"/>
        <v>TB</v>
      </c>
      <c r="BD56" s="382">
        <v>5.3</v>
      </c>
      <c r="BE56" s="383">
        <v>8</v>
      </c>
      <c r="BF56" s="383"/>
      <c r="BG56" s="384">
        <f t="shared" si="265"/>
        <v>8</v>
      </c>
      <c r="BH56" s="382">
        <f t="shared" si="231"/>
        <v>6.7</v>
      </c>
      <c r="BI56" s="382" t="str">
        <f t="shared" si="232"/>
        <v>-</v>
      </c>
      <c r="BJ56" s="398">
        <f t="shared" si="290"/>
        <v>6.7</v>
      </c>
      <c r="BK56" s="389">
        <f t="shared" si="291"/>
        <v>6.7</v>
      </c>
      <c r="BL56" s="382">
        <v>4.7</v>
      </c>
      <c r="BM56" s="386">
        <v>5</v>
      </c>
      <c r="BN56" s="386">
        <v>5</v>
      </c>
      <c r="BO56" s="384" t="str">
        <f>IF(ISBLANK(BN56),BM56,BM56&amp;"/"&amp;BN56)</f>
        <v>5/5</v>
      </c>
      <c r="BP56" s="382">
        <f t="shared" si="233"/>
        <v>4.9</v>
      </c>
      <c r="BQ56" s="382">
        <f t="shared" si="234"/>
        <v>4.9</v>
      </c>
      <c r="BR56" s="398">
        <f>MAX(BP56:BQ56)</f>
        <v>4.9</v>
      </c>
      <c r="BS56" s="461" t="str">
        <f>IF(BP56&gt;=5,BP56,IF(BQ56&gt;=5,BP56&amp;"/"&amp;BQ56,BP56&amp;"/"&amp;BQ56))</f>
        <v>4.9/4.9</v>
      </c>
      <c r="BT56" s="382"/>
      <c r="BU56" s="382"/>
      <c r="BV56" s="398"/>
      <c r="BW56" s="389"/>
      <c r="BX56" s="382">
        <v>4</v>
      </c>
      <c r="BY56" s="383">
        <v>3</v>
      </c>
      <c r="BZ56" s="383">
        <v>4</v>
      </c>
      <c r="CA56" s="384" t="str">
        <f t="shared" si="235"/>
        <v>3/4</v>
      </c>
      <c r="CB56" s="382">
        <f t="shared" si="236"/>
        <v>3.5</v>
      </c>
      <c r="CC56" s="382">
        <f t="shared" si="237"/>
        <v>4</v>
      </c>
      <c r="CD56" s="398">
        <f>MAX(CB56:CC56)</f>
        <v>4</v>
      </c>
      <c r="CE56" s="461" t="str">
        <f>IF(CB56&gt;=5,CB56,IF(CC56&gt;=5,CB56&amp;"/"&amp;CC56,CB56&amp;"/"&amp;CC56))</f>
        <v>3.5/4</v>
      </c>
      <c r="CF56" s="382">
        <v>6</v>
      </c>
      <c r="CG56" s="383">
        <v>6</v>
      </c>
      <c r="CH56" s="383"/>
      <c r="CI56" s="384">
        <f t="shared" si="240"/>
        <v>6</v>
      </c>
      <c r="CJ56" s="382">
        <f t="shared" si="241"/>
        <v>6</v>
      </c>
      <c r="CK56" s="382" t="str">
        <f t="shared" si="242"/>
        <v>-</v>
      </c>
      <c r="CL56" s="398">
        <f t="shared" si="285"/>
        <v>6</v>
      </c>
      <c r="CM56" s="389">
        <f t="shared" si="286"/>
        <v>6</v>
      </c>
      <c r="CN56" s="382">
        <v>3.8</v>
      </c>
      <c r="CO56" s="383">
        <v>6</v>
      </c>
      <c r="CP56" s="383">
        <v>3</v>
      </c>
      <c r="CQ56" s="384" t="str">
        <f>IF(ISBLANK(CP56),CO56,CO56&amp;"/"&amp;CP56)</f>
        <v>6/3</v>
      </c>
      <c r="CR56" s="382">
        <f t="shared" si="244"/>
        <v>4.9</v>
      </c>
      <c r="CS56" s="382">
        <f t="shared" si="245"/>
        <v>3.4</v>
      </c>
      <c r="CT56" s="398">
        <f>MAX(CR56:CS56)</f>
        <v>4.9</v>
      </c>
      <c r="CU56" s="461" t="str">
        <f>IF(CR56&gt;=5,CR56,IF(CS56&gt;=5,CR56&amp;"/"&amp;CS56,CR56&amp;"/"&amp;CS56))</f>
        <v>4.9/3.4</v>
      </c>
      <c r="CV56" s="382">
        <v>6.6</v>
      </c>
      <c r="CW56" s="383">
        <v>6</v>
      </c>
      <c r="CX56" s="383"/>
      <c r="CY56" s="384">
        <f t="shared" si="268"/>
        <v>6</v>
      </c>
      <c r="CZ56" s="382">
        <f t="shared" si="246"/>
        <v>6.3</v>
      </c>
      <c r="DA56" s="382" t="str">
        <f t="shared" si="247"/>
        <v>-</v>
      </c>
      <c r="DB56" s="398">
        <f t="shared" si="292"/>
        <v>6.3</v>
      </c>
      <c r="DC56" s="389">
        <f t="shared" si="293"/>
        <v>6.3</v>
      </c>
      <c r="DD56" s="382">
        <v>3</v>
      </c>
      <c r="DE56" s="383">
        <v>2</v>
      </c>
      <c r="DF56" s="383">
        <v>6</v>
      </c>
      <c r="DG56" s="384" t="str">
        <f t="shared" si="248"/>
        <v>2/6</v>
      </c>
      <c r="DH56" s="382">
        <f t="shared" si="249"/>
        <v>2.5</v>
      </c>
      <c r="DI56" s="382">
        <f t="shared" si="250"/>
        <v>4.5</v>
      </c>
      <c r="DJ56" s="398">
        <f>MAX(DH56:DI56)</f>
        <v>4.5</v>
      </c>
      <c r="DK56" s="461" t="str">
        <f>IF(DH56&gt;=5,DH56,IF(DI56&gt;=5,DH56&amp;"/"&amp;DI56,DH56&amp;"/"&amp;DI56))</f>
        <v>2.5/4.5</v>
      </c>
      <c r="DL56" s="382">
        <v>7.8</v>
      </c>
      <c r="DM56" s="383">
        <v>7</v>
      </c>
      <c r="DN56" s="383"/>
      <c r="DO56" s="384">
        <f t="shared" si="280"/>
        <v>7</v>
      </c>
      <c r="DP56" s="382">
        <f t="shared" si="252"/>
        <v>7.4</v>
      </c>
      <c r="DQ56" s="382" t="str">
        <f t="shared" si="253"/>
        <v>-</v>
      </c>
      <c r="DR56" s="398">
        <f t="shared" si="281"/>
        <v>7.4</v>
      </c>
      <c r="DS56" s="389">
        <f t="shared" si="282"/>
        <v>7.4</v>
      </c>
      <c r="DT56" s="404">
        <v>0</v>
      </c>
      <c r="DU56" s="392">
        <v>7</v>
      </c>
      <c r="DV56" s="401">
        <v>0</v>
      </c>
      <c r="DW56" s="398">
        <f>ROUND(SUM(DT56:DV56)/3,1)</f>
        <v>2.3</v>
      </c>
      <c r="DX56" s="383">
        <v>6</v>
      </c>
      <c r="DY56" s="387">
        <f t="shared" si="198"/>
        <v>5.4</v>
      </c>
      <c r="DZ56" s="388" t="str">
        <f t="shared" si="256"/>
        <v>TB</v>
      </c>
      <c r="EA56" s="387">
        <f t="shared" si="199"/>
        <v>5.4</v>
      </c>
      <c r="EB56" s="388" t="str">
        <f t="shared" si="257"/>
        <v>TB</v>
      </c>
      <c r="EC56" s="433">
        <v>5.5</v>
      </c>
      <c r="ED56" s="383">
        <v>4</v>
      </c>
      <c r="EE56" s="383">
        <v>2</v>
      </c>
      <c r="EF56" s="384" t="str">
        <f t="shared" si="151"/>
        <v>4/2</v>
      </c>
      <c r="EG56" s="382">
        <f t="shared" si="152"/>
        <v>4.8</v>
      </c>
      <c r="EH56" s="382">
        <f t="shared" si="153"/>
        <v>3.8</v>
      </c>
      <c r="EI56" s="378">
        <f>MAX(EG56:EH56)</f>
        <v>4.8</v>
      </c>
      <c r="EJ56" s="461" t="str">
        <f>IF(EG56&gt;=5,EG56,IF(EH56&gt;=5,EG56&amp;"/"&amp;EH56,EG56&amp;"/"&amp;EH56))</f>
        <v>4.8/3.8</v>
      </c>
      <c r="EK56" s="433">
        <v>3.25</v>
      </c>
      <c r="EL56" s="383">
        <v>1</v>
      </c>
      <c r="EM56" s="383">
        <v>0</v>
      </c>
      <c r="EN56" s="384" t="str">
        <f t="shared" si="155"/>
        <v>1/0</v>
      </c>
      <c r="EO56" s="382">
        <f t="shared" si="156"/>
        <v>2.1</v>
      </c>
      <c r="EP56" s="382">
        <f t="shared" si="157"/>
        <v>1.6</v>
      </c>
      <c r="EQ56" s="378">
        <f>MAX(EO56:EP56)</f>
        <v>2.1</v>
      </c>
      <c r="ER56" s="461" t="str">
        <f>IF(EO56&gt;=5,EO56,IF(EP56&gt;=5,EO56&amp;"/"&amp;EP56,EO56&amp;"/"&amp;EP56))</f>
        <v>2.1/1.6</v>
      </c>
      <c r="ES56" s="433">
        <v>7</v>
      </c>
      <c r="ET56" s="383">
        <v>1</v>
      </c>
      <c r="EU56" s="383">
        <v>5</v>
      </c>
      <c r="EV56" s="384" t="str">
        <f t="shared" si="201"/>
        <v>1/5</v>
      </c>
      <c r="EW56" s="382">
        <f t="shared" si="159"/>
        <v>4</v>
      </c>
      <c r="EX56" s="382">
        <f t="shared" si="160"/>
        <v>6</v>
      </c>
      <c r="EY56" s="378">
        <f>MAX(EW56:EX56)</f>
        <v>6</v>
      </c>
      <c r="EZ56" s="389" t="str">
        <f>IF(EW56&gt;=5,EW56,IF(EX56&gt;=5,EW56&amp;"/"&amp;EX56,EW56&amp;"/"&amp;EX56))</f>
        <v>4/6</v>
      </c>
      <c r="FA56" s="433">
        <v>6.5</v>
      </c>
      <c r="FB56" s="383">
        <v>4</v>
      </c>
      <c r="FC56" s="383"/>
      <c r="FD56" s="384">
        <f t="shared" si="162"/>
        <v>4</v>
      </c>
      <c r="FE56" s="382">
        <f t="shared" si="163"/>
        <v>5.3</v>
      </c>
      <c r="FF56" s="382" t="str">
        <f t="shared" si="164"/>
        <v>-</v>
      </c>
      <c r="FG56" s="378">
        <f>MAX(FE56:FF56)</f>
        <v>5.3</v>
      </c>
      <c r="FH56" s="389">
        <f t="shared" si="289"/>
        <v>5.3</v>
      </c>
      <c r="FI56" s="433">
        <v>4</v>
      </c>
      <c r="FJ56" s="383">
        <v>0</v>
      </c>
      <c r="FK56" s="383">
        <v>0</v>
      </c>
      <c r="FL56" s="384" t="str">
        <f t="shared" si="165"/>
        <v>0/0</v>
      </c>
      <c r="FM56" s="382">
        <f t="shared" si="166"/>
        <v>2</v>
      </c>
      <c r="FN56" s="382">
        <f t="shared" si="167"/>
        <v>2</v>
      </c>
      <c r="FO56" s="378">
        <f>MAX(FM56:FN56)</f>
        <v>2</v>
      </c>
      <c r="FP56" s="461" t="str">
        <f>IF(FM56&gt;=5,FM56,IF(FN56&gt;=5,FM56&amp;"/"&amp;FN56,FM56&amp;"/"&amp;FN56))</f>
        <v>2/2</v>
      </c>
      <c r="FQ56" s="433">
        <v>5.5</v>
      </c>
      <c r="FR56" s="383">
        <v>4</v>
      </c>
      <c r="FS56" s="383">
        <v>6</v>
      </c>
      <c r="FT56" s="384" t="str">
        <f>IF(ISBLANK(FS56),FR56,FR56&amp;"/"&amp;FS56)</f>
        <v>4/6</v>
      </c>
      <c r="FU56" s="382">
        <f t="shared" si="170"/>
        <v>4.8</v>
      </c>
      <c r="FV56" s="382">
        <f t="shared" si="171"/>
        <v>5.8</v>
      </c>
      <c r="FW56" s="378">
        <f>MAX(FU56:FV56)</f>
        <v>5.8</v>
      </c>
      <c r="FX56" s="389" t="str">
        <f>IF(FU56&gt;=5,FU56,IF(FV56&gt;=5,FU56&amp;"/"&amp;FV56,FU56&amp;"/"&amp;FV56))</f>
        <v>4.8/5.8</v>
      </c>
      <c r="FY56" s="515">
        <v>0</v>
      </c>
      <c r="FZ56" s="496">
        <v>5</v>
      </c>
      <c r="GA56" s="501">
        <v>6.6</v>
      </c>
      <c r="GB56" s="500">
        <f t="shared" si="173"/>
        <v>4.4</v>
      </c>
      <c r="GC56" s="529" t="str">
        <f t="shared" si="258"/>
        <v>Yếu</v>
      </c>
      <c r="GD56" s="457">
        <v>6</v>
      </c>
      <c r="GE56" s="395"/>
      <c r="GF56" s="395"/>
      <c r="GG56" s="395" t="s">
        <v>240</v>
      </c>
      <c r="GH56" s="502">
        <f t="shared" si="175"/>
        <v>3</v>
      </c>
      <c r="GI56" s="502" t="str">
        <f t="shared" si="176"/>
        <v>-</v>
      </c>
      <c r="GJ56" s="397">
        <f>MAX(GH56:GI56)</f>
        <v>3</v>
      </c>
      <c r="GK56" s="461" t="str">
        <f t="shared" si="177"/>
        <v>3/-</v>
      </c>
      <c r="GL56" s="433">
        <v>0</v>
      </c>
      <c r="GM56" s="383">
        <v>0</v>
      </c>
      <c r="GN56" s="383">
        <v>0</v>
      </c>
      <c r="GO56" s="384" t="str">
        <f t="shared" si="178"/>
        <v>0/0</v>
      </c>
      <c r="GP56" s="382">
        <f t="shared" si="179"/>
        <v>0</v>
      </c>
      <c r="GQ56" s="382">
        <f t="shared" si="180"/>
        <v>0</v>
      </c>
      <c r="GR56" s="378">
        <f>MAX(GP56:GQ56)</f>
        <v>0</v>
      </c>
      <c r="GS56" s="461" t="str">
        <f t="shared" si="294"/>
        <v>0/0</v>
      </c>
      <c r="GT56" s="457">
        <v>0</v>
      </c>
      <c r="GU56" s="395"/>
      <c r="GV56" s="395"/>
      <c r="GW56" s="395" t="s">
        <v>240</v>
      </c>
      <c r="GX56" s="502">
        <f t="shared" si="183"/>
        <v>0</v>
      </c>
      <c r="GY56" s="502" t="str">
        <f t="shared" si="184"/>
        <v>-</v>
      </c>
      <c r="GZ56" s="397">
        <f>MAX(GX56:GY56)</f>
        <v>0</v>
      </c>
      <c r="HA56" s="461" t="str">
        <f t="shared" si="185"/>
        <v>0/-</v>
      </c>
      <c r="HB56" s="457">
        <v>3</v>
      </c>
      <c r="HC56" s="395"/>
      <c r="HD56" s="395"/>
      <c r="HE56" s="395" t="s">
        <v>239</v>
      </c>
      <c r="HF56" s="502">
        <f t="shared" si="187"/>
        <v>1.5</v>
      </c>
      <c r="HG56" s="502" t="str">
        <f t="shared" si="188"/>
        <v>-</v>
      </c>
      <c r="HH56" s="397">
        <f>MAX(HF56:HG56)</f>
        <v>1.5</v>
      </c>
      <c r="HI56" s="461" t="str">
        <f t="shared" si="189"/>
        <v>1.5/-</v>
      </c>
      <c r="HJ56" s="433">
        <v>6.5</v>
      </c>
      <c r="HK56" s="383">
        <v>5</v>
      </c>
      <c r="HL56" s="383"/>
      <c r="HM56" s="384">
        <f>IF(ISBLANK(HL56),HK56,HK56&amp;"/"&amp;HL56)</f>
        <v>5</v>
      </c>
      <c r="HN56" s="382">
        <f t="shared" si="191"/>
        <v>5.8</v>
      </c>
      <c r="HO56" s="382" t="str">
        <f t="shared" si="192"/>
        <v>-</v>
      </c>
      <c r="HP56" s="378">
        <f>MAX(HN56:HO56)</f>
        <v>5.8</v>
      </c>
      <c r="HQ56" s="389">
        <f t="shared" si="193"/>
        <v>5.8</v>
      </c>
      <c r="HR56" s="550">
        <v>0</v>
      </c>
      <c r="HS56" s="546">
        <v>0</v>
      </c>
      <c r="HT56" s="546">
        <v>0</v>
      </c>
      <c r="HU56" s="562">
        <v>0</v>
      </c>
      <c r="HV56" s="498">
        <f t="shared" si="194"/>
        <v>1.2</v>
      </c>
      <c r="HW56" s="499" t="str">
        <f t="shared" si="259"/>
        <v>Kém</v>
      </c>
      <c r="HX56" s="500">
        <f t="shared" si="195"/>
        <v>3</v>
      </c>
      <c r="HY56" s="497" t="str">
        <f t="shared" si="260"/>
        <v>Kém</v>
      </c>
      <c r="HZ56" s="387">
        <f t="shared" si="261"/>
        <v>4.2</v>
      </c>
      <c r="IA56" s="594" t="str">
        <f t="shared" si="262"/>
        <v>Yếu</v>
      </c>
      <c r="IB56" s="496"/>
      <c r="IC56" s="496"/>
      <c r="ID56" s="496"/>
      <c r="IE56" s="501">
        <f>ROUND(SUM(IB56:ID56)/3,1)</f>
        <v>0</v>
      </c>
      <c r="IF56" s="387">
        <f t="shared" si="196"/>
        <v>2.1</v>
      </c>
      <c r="IG56" s="601" t="str">
        <f t="shared" si="263"/>
        <v>Kém</v>
      </c>
      <c r="IH56" s="367"/>
    </row>
    <row r="57" spans="1:243" s="61" customFormat="1" ht="25.5" customHeight="1" hidden="1">
      <c r="A57" s="29"/>
      <c r="B57" s="335"/>
      <c r="C57" s="407" t="s">
        <v>27</v>
      </c>
      <c r="D57" s="407" t="s">
        <v>28</v>
      </c>
      <c r="E57" s="408" t="s">
        <v>29</v>
      </c>
      <c r="F57" s="407"/>
      <c r="G57" s="407"/>
      <c r="H57" s="408" t="s">
        <v>30</v>
      </c>
      <c r="I57" s="409"/>
      <c r="J57" s="409"/>
      <c r="K57" s="410"/>
      <c r="L57" s="408" t="s">
        <v>301</v>
      </c>
      <c r="M57" s="408" t="s">
        <v>31</v>
      </c>
      <c r="N57" s="411"/>
      <c r="O57" s="411"/>
      <c r="P57" s="408" t="s">
        <v>32</v>
      </c>
      <c r="Q57" s="409"/>
      <c r="R57" s="409"/>
      <c r="S57" s="412"/>
      <c r="T57" s="413" t="s">
        <v>30</v>
      </c>
      <c r="U57" s="414"/>
      <c r="V57" s="415"/>
      <c r="W57" s="415"/>
      <c r="X57" s="416"/>
      <c r="Y57" s="417"/>
      <c r="Z57" s="417"/>
      <c r="AA57" s="418"/>
      <c r="AB57" s="419" t="s">
        <v>1</v>
      </c>
      <c r="AC57" s="414"/>
      <c r="AD57" s="415"/>
      <c r="AE57" s="415"/>
      <c r="AF57" s="416"/>
      <c r="AG57" s="417"/>
      <c r="AH57" s="417"/>
      <c r="AI57" s="418"/>
      <c r="AJ57" s="420" t="s">
        <v>302</v>
      </c>
      <c r="AK57" s="414"/>
      <c r="AL57" s="415"/>
      <c r="AM57" s="415"/>
      <c r="AN57" s="416"/>
      <c r="AO57" s="421"/>
      <c r="AP57" s="409"/>
      <c r="AQ57" s="412"/>
      <c r="AR57" s="419" t="s">
        <v>303</v>
      </c>
      <c r="AS57" s="33"/>
      <c r="AT57" s="31"/>
      <c r="AU57" s="31"/>
      <c r="AV57" s="32"/>
      <c r="AW57" s="30"/>
      <c r="AX57" s="30"/>
      <c r="AY57" s="63"/>
      <c r="AZ57" s="110"/>
      <c r="BA57" s="35"/>
      <c r="BB57" s="34"/>
      <c r="BC57" s="34"/>
      <c r="BD57" s="735"/>
      <c r="BE57" s="735"/>
      <c r="BF57" s="735"/>
      <c r="BG57" s="735"/>
      <c r="BH57" s="735"/>
      <c r="BI57" s="735"/>
      <c r="BJ57" s="735"/>
      <c r="BK57" s="735"/>
      <c r="BL57" s="735"/>
      <c r="BM57" s="735"/>
      <c r="BN57" s="735"/>
      <c r="BO57" s="735"/>
      <c r="BP57" s="735"/>
      <c r="BQ57" s="735"/>
      <c r="BR57" s="735"/>
      <c r="BS57" s="735"/>
      <c r="BT57" s="735"/>
      <c r="BU57" s="735"/>
      <c r="BV57" s="735"/>
      <c r="BW57" s="735"/>
      <c r="BX57" s="735"/>
      <c r="BY57" s="735"/>
      <c r="BZ57" s="735"/>
      <c r="CA57" s="735"/>
      <c r="CB57" s="103"/>
      <c r="CC57" s="103"/>
      <c r="CD57" s="104"/>
      <c r="CE57" s="183"/>
      <c r="CF57" s="182"/>
      <c r="CG57" s="101"/>
      <c r="CH57" s="101"/>
      <c r="CI57" s="102"/>
      <c r="CJ57" s="103"/>
      <c r="CK57" s="103"/>
      <c r="CL57" s="104"/>
      <c r="CM57" s="183"/>
      <c r="CN57" s="735"/>
      <c r="CO57" s="735"/>
      <c r="CP57" s="735"/>
      <c r="CQ57" s="735"/>
      <c r="CR57" s="735"/>
      <c r="CS57" s="735"/>
      <c r="CT57" s="735"/>
      <c r="CU57" s="735"/>
      <c r="CV57" s="735"/>
      <c r="CW57" s="735"/>
      <c r="CX57" s="735"/>
      <c r="CY57" s="735"/>
      <c r="CZ57" s="735"/>
      <c r="DA57" s="735"/>
      <c r="DB57" s="735"/>
      <c r="DC57" s="735"/>
      <c r="DD57" s="735"/>
      <c r="DE57" s="735"/>
      <c r="DF57" s="735"/>
      <c r="DG57" s="735"/>
      <c r="DH57" s="735"/>
      <c r="DI57" s="735"/>
      <c r="DJ57" s="735"/>
      <c r="DK57" s="735"/>
      <c r="DL57" s="182"/>
      <c r="DM57" s="101"/>
      <c r="DN57" s="101"/>
      <c r="DO57" s="102"/>
      <c r="DP57" s="103"/>
      <c r="DQ57" s="103"/>
      <c r="DR57" s="104"/>
      <c r="DS57" s="183"/>
      <c r="DT57" s="740"/>
      <c r="DU57" s="740"/>
      <c r="DV57" s="740"/>
      <c r="DW57" s="740"/>
      <c r="DX57" s="740"/>
      <c r="DY57" s="740"/>
      <c r="DZ57" s="740"/>
      <c r="EA57" s="740"/>
      <c r="EB57" s="740"/>
      <c r="EC57" s="34"/>
      <c r="ED57" s="57"/>
      <c r="EE57" s="58"/>
      <c r="EF57" s="55"/>
      <c r="EG57" s="53"/>
      <c r="EH57" s="34"/>
      <c r="EI57" s="34"/>
      <c r="EJ57" s="56"/>
      <c r="EK57" s="54"/>
      <c r="EL57" s="57"/>
      <c r="EM57" s="58"/>
      <c r="EN57" s="55"/>
      <c r="EO57" s="53"/>
      <c r="EP57" s="34"/>
      <c r="EQ57" s="34"/>
      <c r="ER57" s="56"/>
      <c r="ES57" s="54"/>
      <c r="ET57" s="57"/>
      <c r="EU57" s="58"/>
      <c r="EV57" s="55"/>
      <c r="EW57" s="53"/>
      <c r="EX57" s="34"/>
      <c r="EY57" s="34"/>
      <c r="EZ57" s="56"/>
      <c r="FA57" s="54"/>
      <c r="FB57" s="57"/>
      <c r="FC57" s="58"/>
      <c r="FD57" s="55"/>
      <c r="FE57" s="53"/>
      <c r="FF57" s="34"/>
      <c r="FG57" s="34"/>
      <c r="FH57" s="56"/>
      <c r="FI57" s="54"/>
      <c r="FJ57" s="57"/>
      <c r="FK57" s="58"/>
      <c r="FL57" s="55"/>
      <c r="FM57" s="53"/>
      <c r="FN57" s="34"/>
      <c r="FO57" s="34"/>
      <c r="FP57" s="56"/>
      <c r="FQ57" s="54"/>
      <c r="FR57" s="57"/>
      <c r="FS57" s="58"/>
      <c r="FT57" s="55"/>
      <c r="FU57" s="53"/>
      <c r="FV57" s="34"/>
      <c r="FW57" s="34"/>
      <c r="FX57" s="56"/>
      <c r="FY57" s="54"/>
      <c r="FZ57" s="122"/>
      <c r="GA57" s="122"/>
      <c r="GB57" s="122"/>
      <c r="GC57" s="122"/>
      <c r="GD57" s="122"/>
      <c r="GE57" s="57"/>
      <c r="GF57" s="58"/>
      <c r="GG57" s="55"/>
      <c r="GH57" s="53"/>
      <c r="GI57" s="34"/>
      <c r="GJ57" s="34"/>
      <c r="GK57" s="56"/>
      <c r="GL57" s="54"/>
      <c r="GM57" s="57"/>
      <c r="GN57" s="58"/>
      <c r="GO57" s="55"/>
      <c r="GP57" s="53"/>
      <c r="GQ57" s="34"/>
      <c r="GR57" s="34"/>
      <c r="GS57" s="56"/>
      <c r="GT57" s="54"/>
      <c r="GU57" s="57"/>
      <c r="GV57" s="58"/>
      <c r="GW57" s="55"/>
      <c r="GX57" s="53"/>
      <c r="GY57" s="34"/>
      <c r="GZ57" s="34"/>
      <c r="HA57" s="56"/>
      <c r="HB57" s="54"/>
      <c r="HC57" s="57"/>
      <c r="HD57" s="58"/>
      <c r="HE57" s="55"/>
      <c r="HF57" s="53"/>
      <c r="HG57" s="34"/>
      <c r="HH57" s="34"/>
      <c r="HI57" s="56"/>
      <c r="HJ57" s="54"/>
      <c r="HK57" s="57"/>
      <c r="HL57" s="58"/>
      <c r="HM57" s="55"/>
      <c r="HN57" s="53"/>
      <c r="HO57" s="34"/>
      <c r="HP57" s="34"/>
      <c r="HQ57" s="741" t="s">
        <v>520</v>
      </c>
      <c r="HR57" s="741"/>
      <c r="HS57" s="741"/>
      <c r="HT57" s="741"/>
      <c r="HU57" s="741"/>
      <c r="HV57" s="741"/>
      <c r="HW57" s="741"/>
      <c r="HX57" s="741"/>
      <c r="HY57" s="741"/>
      <c r="HZ57" s="122"/>
      <c r="IA57" s="122"/>
      <c r="IB57" s="122"/>
      <c r="IC57" s="122"/>
      <c r="ID57" s="122"/>
      <c r="IE57" s="122"/>
      <c r="IF57" s="123"/>
      <c r="IG57" s="608"/>
      <c r="IH57" s="98"/>
      <c r="II57" s="122"/>
    </row>
    <row r="58" spans="1:242" s="367" customFormat="1" ht="19.5" customHeight="1" hidden="1">
      <c r="A58" s="336"/>
      <c r="B58" s="337"/>
      <c r="C58" s="349" t="s">
        <v>521</v>
      </c>
      <c r="D58" s="350">
        <f>COUNTIF($HW$5:$HW$61,"Giỏi")</f>
        <v>0</v>
      </c>
      <c r="E58" s="351">
        <f>COUNTIF($BC$5:$BC$65,"Khá")</f>
        <v>1</v>
      </c>
      <c r="F58" s="349"/>
      <c r="G58" s="349"/>
      <c r="H58" s="351">
        <f>COUNTIF($BC$5:$BC$65,"TBK")</f>
        <v>38</v>
      </c>
      <c r="I58" s="352"/>
      <c r="J58" s="352"/>
      <c r="K58" s="353"/>
      <c r="L58" s="350">
        <f>COUNTIF($HW$5:$HW$61,"KHÁ")</f>
        <v>8</v>
      </c>
      <c r="M58" s="351">
        <f>COUNTIF($BC$5:$BC$65,"Yếu")</f>
        <v>0</v>
      </c>
      <c r="N58" s="351"/>
      <c r="O58" s="351"/>
      <c r="P58" s="350">
        <f>COUNTIF($BC$5:$BC$65,"Kém")</f>
        <v>0</v>
      </c>
      <c r="Q58" s="354"/>
      <c r="R58" s="354"/>
      <c r="S58" s="354"/>
      <c r="T58" s="350">
        <f>COUNTIF($HW$5:$HW$61,"TBK")</f>
        <v>27</v>
      </c>
      <c r="U58" s="355"/>
      <c r="V58" s="355"/>
      <c r="W58" s="355"/>
      <c r="X58" s="355"/>
      <c r="Y58" s="355"/>
      <c r="Z58" s="355"/>
      <c r="AA58" s="355"/>
      <c r="AB58" s="350">
        <f>COUNTIF($HW$5:$HW$61,"TB")</f>
        <v>8</v>
      </c>
      <c r="AC58" s="355"/>
      <c r="AD58" s="355"/>
      <c r="AE58" s="355"/>
      <c r="AF58" s="355"/>
      <c r="AG58" s="355"/>
      <c r="AH58" s="355"/>
      <c r="AI58" s="355"/>
      <c r="AJ58" s="350">
        <f>COUNTIF($HW$5:$HW$61,"YẾU")</f>
        <v>3</v>
      </c>
      <c r="AK58" s="355"/>
      <c r="AL58" s="355"/>
      <c r="AM58" s="355"/>
      <c r="AN58" s="355"/>
      <c r="AO58" s="355"/>
      <c r="AP58" s="354"/>
      <c r="AQ58" s="354"/>
      <c r="AR58" s="350">
        <f>COUNTIF($HW$5:$HW$61,"KÉM")</f>
        <v>6</v>
      </c>
      <c r="AS58" s="338"/>
      <c r="AT58" s="339"/>
      <c r="AU58" s="339"/>
      <c r="AV58" s="340"/>
      <c r="AW58" s="341"/>
      <c r="AX58" s="341"/>
      <c r="AY58" s="342"/>
      <c r="AZ58" s="95">
        <f aca="true" t="shared" si="295" ref="AZ58:AZ63">AR58+AJ58+AB58+T58+L58+D58</f>
        <v>52</v>
      </c>
      <c r="BA58" s="344"/>
      <c r="BB58" s="341"/>
      <c r="BC58" s="341"/>
      <c r="BD58" s="738"/>
      <c r="BE58" s="738"/>
      <c r="BF58" s="738"/>
      <c r="BG58" s="738"/>
      <c r="BH58" s="738"/>
      <c r="BI58" s="738"/>
      <c r="BJ58" s="738"/>
      <c r="BK58" s="738"/>
      <c r="BL58" s="738"/>
      <c r="BM58" s="345"/>
      <c r="BN58" s="345"/>
      <c r="BO58" s="345"/>
      <c r="BP58" s="345"/>
      <c r="BQ58" s="345"/>
      <c r="BR58" s="345"/>
      <c r="BS58" s="346"/>
      <c r="BT58" s="173"/>
      <c r="BU58" s="173"/>
      <c r="BV58" s="176"/>
      <c r="BW58" s="347"/>
      <c r="BX58" s="348"/>
      <c r="BY58" s="174"/>
      <c r="BZ58" s="174"/>
      <c r="CA58" s="175"/>
      <c r="CB58" s="173"/>
      <c r="CC58" s="173"/>
      <c r="CD58" s="176"/>
      <c r="CE58" s="347"/>
      <c r="CF58" s="348"/>
      <c r="CG58" s="174"/>
      <c r="CH58" s="174"/>
      <c r="CI58" s="175"/>
      <c r="CJ58" s="173"/>
      <c r="CK58" s="173"/>
      <c r="CL58" s="176"/>
      <c r="CM58" s="347"/>
      <c r="CN58" s="738"/>
      <c r="CO58" s="738"/>
      <c r="CP58" s="738"/>
      <c r="CQ58" s="738"/>
      <c r="CR58" s="738"/>
      <c r="CS58" s="738"/>
      <c r="CT58" s="738"/>
      <c r="CU58" s="738"/>
      <c r="CV58" s="738"/>
      <c r="CW58" s="345"/>
      <c r="CX58" s="345"/>
      <c r="CY58" s="345"/>
      <c r="CZ58" s="345"/>
      <c r="DA58" s="345"/>
      <c r="DB58" s="345"/>
      <c r="DC58" s="346"/>
      <c r="DD58" s="173"/>
      <c r="DE58" s="173"/>
      <c r="DF58" s="176"/>
      <c r="DG58" s="347"/>
      <c r="DH58" s="348"/>
      <c r="DI58" s="174"/>
      <c r="DJ58" s="174"/>
      <c r="DK58" s="175"/>
      <c r="DL58" s="348"/>
      <c r="DM58" s="174"/>
      <c r="DN58" s="174"/>
      <c r="DO58" s="175"/>
      <c r="DP58" s="173"/>
      <c r="DQ58" s="173"/>
      <c r="DR58" s="176"/>
      <c r="DS58" s="347"/>
      <c r="DT58" s="739"/>
      <c r="DU58" s="739"/>
      <c r="DV58" s="739"/>
      <c r="DW58" s="739"/>
      <c r="DX58" s="739"/>
      <c r="DY58" s="739"/>
      <c r="DZ58" s="739"/>
      <c r="EA58" s="739"/>
      <c r="EB58" s="739"/>
      <c r="EC58" s="173"/>
      <c r="ED58" s="338"/>
      <c r="EE58" s="339"/>
      <c r="EF58" s="339"/>
      <c r="EG58" s="340"/>
      <c r="EH58" s="341"/>
      <c r="EI58" s="341"/>
      <c r="EJ58" s="342"/>
      <c r="EK58" s="343"/>
      <c r="EL58" s="338"/>
      <c r="EM58" s="339"/>
      <c r="EN58" s="339"/>
      <c r="EO58" s="340"/>
      <c r="EP58" s="341"/>
      <c r="EQ58" s="341"/>
      <c r="ER58" s="342"/>
      <c r="ES58" s="343"/>
      <c r="ET58" s="338"/>
      <c r="EU58" s="339"/>
      <c r="EV58" s="339"/>
      <c r="EW58" s="340"/>
      <c r="EX58" s="341"/>
      <c r="EY58" s="341"/>
      <c r="EZ58" s="735" t="s">
        <v>522</v>
      </c>
      <c r="FA58" s="735"/>
      <c r="FB58" s="735"/>
      <c r="FC58" s="735"/>
      <c r="FD58" s="735"/>
      <c r="FE58" s="735"/>
      <c r="FF58" s="735"/>
      <c r="FG58" s="735"/>
      <c r="FH58" s="735"/>
      <c r="FI58" s="735"/>
      <c r="FJ58" s="735"/>
      <c r="FK58" s="735"/>
      <c r="FL58" s="735"/>
      <c r="FM58" s="735"/>
      <c r="FN58" s="735"/>
      <c r="FO58" s="735"/>
      <c r="FP58" s="735"/>
      <c r="FQ58" s="735"/>
      <c r="FR58" s="735"/>
      <c r="FS58" s="735"/>
      <c r="FT58" s="735"/>
      <c r="FU58" s="735"/>
      <c r="FV58" s="735"/>
      <c r="FW58" s="735"/>
      <c r="FX58" s="342"/>
      <c r="FY58" s="343"/>
      <c r="GA58" s="558" t="s">
        <v>528</v>
      </c>
      <c r="GB58" s="558"/>
      <c r="GC58" s="558"/>
      <c r="GD58" s="558"/>
      <c r="GE58" s="558"/>
      <c r="GF58" s="558"/>
      <c r="GG58" s="558"/>
      <c r="GH58" s="558"/>
      <c r="GI58" s="558"/>
      <c r="GJ58" s="558"/>
      <c r="GK58" s="558"/>
      <c r="GL58" s="558"/>
      <c r="GM58" s="558"/>
      <c r="GN58" s="558"/>
      <c r="GO58" s="558"/>
      <c r="GP58" s="558"/>
      <c r="GQ58" s="558"/>
      <c r="GR58" s="558"/>
      <c r="GS58" s="558"/>
      <c r="GT58" s="558"/>
      <c r="GU58" s="558"/>
      <c r="GV58" s="558"/>
      <c r="GW58" s="558"/>
      <c r="GX58" s="558"/>
      <c r="GY58" s="341"/>
      <c r="GZ58" s="341"/>
      <c r="HA58" s="342"/>
      <c r="HB58" s="343"/>
      <c r="HC58" s="338"/>
      <c r="HD58" s="339"/>
      <c r="HE58" s="339"/>
      <c r="HF58" s="340"/>
      <c r="HG58" s="341"/>
      <c r="HH58" s="341"/>
      <c r="HI58" s="342"/>
      <c r="HJ58" s="343"/>
      <c r="HK58" s="338"/>
      <c r="HL58" s="339"/>
      <c r="HM58" s="339"/>
      <c r="HN58" s="340"/>
      <c r="HO58" s="341"/>
      <c r="HP58" s="341"/>
      <c r="HQ58" s="735" t="s">
        <v>523</v>
      </c>
      <c r="HR58" s="735"/>
      <c r="HS58" s="735"/>
      <c r="HT58" s="735"/>
      <c r="HU58" s="735"/>
      <c r="HV58" s="735"/>
      <c r="HW58" s="735"/>
      <c r="HX58" s="735"/>
      <c r="HY58" s="735"/>
      <c r="IF58" s="368"/>
      <c r="IG58" s="609"/>
      <c r="IH58" s="98"/>
    </row>
    <row r="59" spans="1:243" s="98" customFormat="1" ht="19.5" customHeight="1" hidden="1">
      <c r="A59" s="86"/>
      <c r="B59" s="335"/>
      <c r="C59" s="349" t="s">
        <v>304</v>
      </c>
      <c r="D59" s="551">
        <f>D58/$AZ$60*100</f>
        <v>0</v>
      </c>
      <c r="E59" s="359">
        <f aca="true" t="shared" si="296" ref="E59:K59">E58/57*100</f>
        <v>1.7543859649122806</v>
      </c>
      <c r="F59" s="359">
        <f t="shared" si="296"/>
        <v>0</v>
      </c>
      <c r="G59" s="359">
        <f t="shared" si="296"/>
        <v>0</v>
      </c>
      <c r="H59" s="359">
        <f t="shared" si="296"/>
        <v>66.66666666666666</v>
      </c>
      <c r="I59" s="359">
        <f t="shared" si="296"/>
        <v>0</v>
      </c>
      <c r="J59" s="359">
        <f t="shared" si="296"/>
        <v>0</v>
      </c>
      <c r="K59" s="359">
        <f t="shared" si="296"/>
        <v>0</v>
      </c>
      <c r="L59" s="551">
        <f>L58/$AZ$60*100</f>
        <v>15.384615384615385</v>
      </c>
      <c r="M59" s="359">
        <f>M58/57*100</f>
        <v>0</v>
      </c>
      <c r="N59" s="359">
        <f>N58/57*100</f>
        <v>0</v>
      </c>
      <c r="O59" s="359">
        <f>O58/57*100</f>
        <v>0</v>
      </c>
      <c r="P59" s="359">
        <f>P58/57*100</f>
        <v>0</v>
      </c>
      <c r="Q59" s="360"/>
      <c r="R59" s="360"/>
      <c r="S59" s="360"/>
      <c r="T59" s="551">
        <f>T58/$AZ$60*100</f>
        <v>51.92307692307693</v>
      </c>
      <c r="U59" s="361"/>
      <c r="V59" s="361"/>
      <c r="W59" s="361"/>
      <c r="X59" s="361"/>
      <c r="Y59" s="361"/>
      <c r="Z59" s="361"/>
      <c r="AA59" s="361"/>
      <c r="AB59" s="551">
        <f>AB58/$AZ$60*100</f>
        <v>15.384615384615385</v>
      </c>
      <c r="AC59" s="361"/>
      <c r="AD59" s="361"/>
      <c r="AE59" s="361"/>
      <c r="AF59" s="361"/>
      <c r="AG59" s="361"/>
      <c r="AH59" s="361"/>
      <c r="AI59" s="361"/>
      <c r="AJ59" s="551">
        <f>AJ58/$AZ$60*100</f>
        <v>5.769230769230769</v>
      </c>
      <c r="AK59" s="361"/>
      <c r="AL59" s="361"/>
      <c r="AM59" s="361"/>
      <c r="AN59" s="361"/>
      <c r="AO59" s="361"/>
      <c r="AP59" s="362"/>
      <c r="AQ59" s="362"/>
      <c r="AR59" s="551">
        <f>AR58/$AZ$60*100</f>
        <v>11.538461538461538</v>
      </c>
      <c r="AS59" s="88"/>
      <c r="AT59" s="89"/>
      <c r="AU59" s="89"/>
      <c r="AV59" s="90"/>
      <c r="AW59" s="91"/>
      <c r="AX59" s="91"/>
      <c r="AY59" s="92"/>
      <c r="AZ59" s="95">
        <f t="shared" si="295"/>
        <v>100</v>
      </c>
      <c r="BA59" s="94"/>
      <c r="BB59" s="91"/>
      <c r="BC59" s="91"/>
      <c r="BD59" s="356"/>
      <c r="BE59" s="356"/>
      <c r="BF59" s="356"/>
      <c r="BG59" s="357"/>
      <c r="BH59" s="358"/>
      <c r="BI59" s="333"/>
      <c r="BJ59" s="333"/>
      <c r="BK59" s="333"/>
      <c r="BL59" s="333"/>
      <c r="BM59" s="184"/>
      <c r="BN59" s="184"/>
      <c r="BO59" s="184"/>
      <c r="BP59" s="184"/>
      <c r="BQ59" s="184"/>
      <c r="BR59" s="184"/>
      <c r="BS59" s="185"/>
      <c r="BT59" s="103"/>
      <c r="BU59" s="103"/>
      <c r="BV59" s="104"/>
      <c r="BW59" s="183"/>
      <c r="BX59" s="182"/>
      <c r="BY59" s="101"/>
      <c r="BZ59" s="101"/>
      <c r="CA59" s="102"/>
      <c r="CB59" s="103"/>
      <c r="CC59" s="103"/>
      <c r="CD59" s="104"/>
      <c r="CE59" s="183"/>
      <c r="CF59" s="182"/>
      <c r="CG59" s="101"/>
      <c r="CH59" s="101"/>
      <c r="CI59" s="102"/>
      <c r="CJ59" s="103"/>
      <c r="CK59" s="103"/>
      <c r="CL59" s="104"/>
      <c r="CM59" s="183"/>
      <c r="CN59" s="356"/>
      <c r="CO59" s="356"/>
      <c r="CP59" s="356"/>
      <c r="CQ59" s="357"/>
      <c r="CR59" s="358"/>
      <c r="CS59" s="333"/>
      <c r="CT59" s="333"/>
      <c r="CU59" s="333"/>
      <c r="CV59" s="333"/>
      <c r="CW59" s="184"/>
      <c r="CX59" s="184"/>
      <c r="CY59" s="184"/>
      <c r="CZ59" s="184"/>
      <c r="DA59" s="184"/>
      <c r="DB59" s="184"/>
      <c r="DC59" s="185"/>
      <c r="DD59" s="103"/>
      <c r="DE59" s="103"/>
      <c r="DF59" s="104"/>
      <c r="DG59" s="183"/>
      <c r="DH59" s="182"/>
      <c r="DI59" s="101"/>
      <c r="DJ59" s="101"/>
      <c r="DK59" s="102"/>
      <c r="DL59" s="182"/>
      <c r="DM59" s="101"/>
      <c r="DN59" s="101"/>
      <c r="DO59" s="102"/>
      <c r="DP59" s="103"/>
      <c r="DQ59" s="103"/>
      <c r="DR59" s="104"/>
      <c r="DS59" s="183"/>
      <c r="DT59" s="356"/>
      <c r="DU59" s="356"/>
      <c r="DV59" s="356"/>
      <c r="DW59" s="357"/>
      <c r="DX59" s="358"/>
      <c r="DY59" s="333"/>
      <c r="DZ59" s="333"/>
      <c r="EA59" s="333"/>
      <c r="EB59" s="333"/>
      <c r="EC59" s="103"/>
      <c r="ED59" s="88"/>
      <c r="EE59" s="89"/>
      <c r="EF59" s="89"/>
      <c r="EG59" s="90"/>
      <c r="EH59" s="91"/>
      <c r="EI59" s="91"/>
      <c r="EJ59" s="92"/>
      <c r="EK59" s="93"/>
      <c r="EL59" s="88"/>
      <c r="EM59" s="89"/>
      <c r="EN59" s="89"/>
      <c r="EO59" s="90"/>
      <c r="EP59" s="91"/>
      <c r="EQ59" s="91"/>
      <c r="ER59" s="92"/>
      <c r="ES59" s="93"/>
      <c r="ET59" s="88"/>
      <c r="EU59" s="89"/>
      <c r="EV59" s="89"/>
      <c r="EW59" s="90"/>
      <c r="EX59" s="91"/>
      <c r="EY59" s="91"/>
      <c r="EZ59" s="738"/>
      <c r="FA59" s="738"/>
      <c r="FB59" s="738"/>
      <c r="FC59" s="738"/>
      <c r="FD59" s="738"/>
      <c r="FE59" s="738"/>
      <c r="FF59" s="738"/>
      <c r="FG59" s="738"/>
      <c r="FH59" s="738"/>
      <c r="FI59" s="345"/>
      <c r="FJ59" s="345"/>
      <c r="FK59" s="345"/>
      <c r="FL59" s="345"/>
      <c r="FM59" s="345"/>
      <c r="FN59" s="345"/>
      <c r="FO59" s="346"/>
      <c r="FP59" s="173"/>
      <c r="FQ59" s="173"/>
      <c r="FR59" s="176"/>
      <c r="FS59" s="347"/>
      <c r="FT59" s="348"/>
      <c r="FU59" s="174"/>
      <c r="FV59" s="174"/>
      <c r="FW59" s="175"/>
      <c r="FX59" s="92"/>
      <c r="FY59" s="93"/>
      <c r="FZ59" s="96"/>
      <c r="GA59" s="738"/>
      <c r="GB59" s="738"/>
      <c r="GC59" s="738"/>
      <c r="GD59" s="738"/>
      <c r="GE59" s="738"/>
      <c r="GF59" s="738"/>
      <c r="GG59" s="738"/>
      <c r="GH59" s="738"/>
      <c r="GI59" s="738"/>
      <c r="GJ59" s="345"/>
      <c r="GK59" s="345"/>
      <c r="GL59" s="345"/>
      <c r="GM59" s="345"/>
      <c r="GN59" s="345"/>
      <c r="GO59" s="345"/>
      <c r="GP59" s="346"/>
      <c r="GQ59" s="173"/>
      <c r="GR59" s="173"/>
      <c r="GS59" s="176"/>
      <c r="GT59" s="347"/>
      <c r="GU59" s="348"/>
      <c r="GV59" s="174"/>
      <c r="GW59" s="174"/>
      <c r="GX59" s="175"/>
      <c r="GY59" s="91"/>
      <c r="GZ59" s="91"/>
      <c r="HA59" s="92"/>
      <c r="HB59" s="93"/>
      <c r="HC59" s="88"/>
      <c r="HD59" s="89"/>
      <c r="HE59" s="89"/>
      <c r="HF59" s="90"/>
      <c r="HG59" s="91"/>
      <c r="HH59" s="91"/>
      <c r="HI59" s="92"/>
      <c r="HJ59" s="93"/>
      <c r="HK59" s="88"/>
      <c r="HL59" s="89"/>
      <c r="HM59" s="89"/>
      <c r="HN59" s="90"/>
      <c r="HO59" s="91"/>
      <c r="HP59" s="91"/>
      <c r="HQ59" s="356"/>
      <c r="HR59" s="356"/>
      <c r="HS59" s="356"/>
      <c r="HT59" s="357"/>
      <c r="HU59" s="358"/>
      <c r="HV59" s="333"/>
      <c r="HW59" s="333"/>
      <c r="HX59" s="333"/>
      <c r="HY59" s="333"/>
      <c r="HZ59" s="96"/>
      <c r="IA59" s="96"/>
      <c r="IB59" s="96"/>
      <c r="IC59" s="96"/>
      <c r="ID59" s="96"/>
      <c r="IE59" s="96"/>
      <c r="IF59" s="97"/>
      <c r="IG59" s="610"/>
      <c r="IH59" s="13"/>
      <c r="II59" s="96"/>
    </row>
    <row r="60" spans="1:243" s="98" customFormat="1" ht="19.5" customHeight="1" hidden="1">
      <c r="A60" s="86"/>
      <c r="B60" s="335"/>
      <c r="C60" s="349" t="s">
        <v>524</v>
      </c>
      <c r="D60" s="350">
        <f>COUNTIF($HY$5:$HY$61,"Giỏi")</f>
        <v>0</v>
      </c>
      <c r="E60" s="351">
        <f>COUNTIF($BC$5:$BC$71,"Khá")</f>
        <v>1</v>
      </c>
      <c r="F60" s="349"/>
      <c r="G60" s="349"/>
      <c r="H60" s="351">
        <f>COUNTIF($BC$5:$BC$71,"TBK")</f>
        <v>38</v>
      </c>
      <c r="I60" s="352"/>
      <c r="J60" s="352"/>
      <c r="K60" s="353"/>
      <c r="L60" s="350">
        <f>COUNTIF($HY$5:$HY$61,"KHÁ")</f>
        <v>3</v>
      </c>
      <c r="M60" s="351">
        <f>COUNTIF($BC$5:$BC$71,"Yếu")</f>
        <v>2</v>
      </c>
      <c r="N60" s="351"/>
      <c r="O60" s="351"/>
      <c r="P60" s="350">
        <f>COUNTIF($BC$5:$BC$71,"Kém")</f>
        <v>0</v>
      </c>
      <c r="Q60" s="354"/>
      <c r="R60" s="354"/>
      <c r="S60" s="354"/>
      <c r="T60" s="350">
        <f>COUNTIF($HY$5:$HY$61,"TBK")</f>
        <v>33</v>
      </c>
      <c r="U60" s="355"/>
      <c r="V60" s="355"/>
      <c r="W60" s="355"/>
      <c r="X60" s="355"/>
      <c r="Y60" s="355"/>
      <c r="Z60" s="355"/>
      <c r="AA60" s="355"/>
      <c r="AB60" s="350">
        <f>COUNTIF($HY$5:$HY$61,"TB")</f>
        <v>10</v>
      </c>
      <c r="AC60" s="355"/>
      <c r="AD60" s="355"/>
      <c r="AE60" s="355"/>
      <c r="AF60" s="355"/>
      <c r="AG60" s="355"/>
      <c r="AH60" s="355"/>
      <c r="AI60" s="355"/>
      <c r="AJ60" s="350">
        <f>COUNTIF($HY$5:$HY$61,"YẾU")</f>
        <v>4</v>
      </c>
      <c r="AK60" s="355"/>
      <c r="AL60" s="355"/>
      <c r="AM60" s="355"/>
      <c r="AN60" s="355"/>
      <c r="AO60" s="355"/>
      <c r="AP60" s="354"/>
      <c r="AQ60" s="354"/>
      <c r="AR60" s="350">
        <f>COUNTIF($HY$5:$HY$61,"KÉM")</f>
        <v>2</v>
      </c>
      <c r="AS60" s="88"/>
      <c r="AT60" s="89"/>
      <c r="AU60" s="89"/>
      <c r="AV60" s="90"/>
      <c r="AW60" s="91"/>
      <c r="AX60" s="91"/>
      <c r="AY60" s="92"/>
      <c r="AZ60" s="95">
        <f t="shared" si="295"/>
        <v>52</v>
      </c>
      <c r="BA60" s="94"/>
      <c r="BB60" s="91"/>
      <c r="BC60" s="91"/>
      <c r="BD60" s="356"/>
      <c r="BE60" s="356"/>
      <c r="BF60" s="356"/>
      <c r="BG60" s="363"/>
      <c r="BH60" s="358"/>
      <c r="BI60" s="333"/>
      <c r="BJ60" s="333"/>
      <c r="BK60" s="333"/>
      <c r="BL60" s="333"/>
      <c r="BM60" s="184"/>
      <c r="BN60" s="184"/>
      <c r="BO60" s="184"/>
      <c r="BP60" s="184"/>
      <c r="BQ60" s="184"/>
      <c r="BR60" s="184"/>
      <c r="BS60" s="185"/>
      <c r="BT60" s="103"/>
      <c r="BU60" s="103"/>
      <c r="BV60" s="104"/>
      <c r="BW60" s="183"/>
      <c r="BX60" s="182"/>
      <c r="BY60" s="101"/>
      <c r="BZ60" s="101"/>
      <c r="CA60" s="102"/>
      <c r="CB60" s="103"/>
      <c r="CC60" s="103"/>
      <c r="CD60" s="104"/>
      <c r="CE60" s="183"/>
      <c r="CF60" s="182"/>
      <c r="CG60" s="101"/>
      <c r="CH60" s="101"/>
      <c r="CI60" s="102"/>
      <c r="CJ60" s="103"/>
      <c r="CK60" s="103"/>
      <c r="CL60" s="104"/>
      <c r="CM60" s="183"/>
      <c r="CN60" s="356"/>
      <c r="CO60" s="356"/>
      <c r="CP60" s="356"/>
      <c r="CQ60" s="363"/>
      <c r="CR60" s="358"/>
      <c r="CS60" s="333"/>
      <c r="CT60" s="333"/>
      <c r="CU60" s="333"/>
      <c r="CV60" s="333"/>
      <c r="CW60" s="184"/>
      <c r="CX60" s="184"/>
      <c r="CY60" s="184"/>
      <c r="CZ60" s="184"/>
      <c r="DA60" s="184"/>
      <c r="DB60" s="184"/>
      <c r="DC60" s="185"/>
      <c r="DD60" s="103"/>
      <c r="DE60" s="103"/>
      <c r="DF60" s="104"/>
      <c r="DG60" s="183"/>
      <c r="DH60" s="182"/>
      <c r="DI60" s="101"/>
      <c r="DJ60" s="101"/>
      <c r="DK60" s="102"/>
      <c r="DL60" s="182"/>
      <c r="DM60" s="101"/>
      <c r="DN60" s="101"/>
      <c r="DO60" s="102"/>
      <c r="DP60" s="103"/>
      <c r="DQ60" s="103"/>
      <c r="DR60" s="104"/>
      <c r="DS60" s="183"/>
      <c r="DT60" s="356"/>
      <c r="DU60" s="356"/>
      <c r="DV60" s="356"/>
      <c r="DW60" s="363"/>
      <c r="DX60" s="358"/>
      <c r="DY60" s="333"/>
      <c r="DZ60" s="333"/>
      <c r="EA60" s="333"/>
      <c r="EB60" s="333"/>
      <c r="EC60" s="103"/>
      <c r="ED60" s="88"/>
      <c r="EE60" s="89"/>
      <c r="EF60" s="89"/>
      <c r="EG60" s="90"/>
      <c r="EH60" s="91"/>
      <c r="EI60" s="91"/>
      <c r="EJ60" s="92"/>
      <c r="EK60" s="93"/>
      <c r="EL60" s="88"/>
      <c r="EM60" s="89"/>
      <c r="EN60" s="89"/>
      <c r="EO60" s="90"/>
      <c r="EP60" s="91"/>
      <c r="EQ60" s="91"/>
      <c r="ER60" s="92"/>
      <c r="ES60" s="93"/>
      <c r="ET60" s="88"/>
      <c r="EU60" s="89"/>
      <c r="EV60" s="89"/>
      <c r="EW60" s="90"/>
      <c r="EX60" s="91"/>
      <c r="EY60" s="91"/>
      <c r="EZ60" s="356"/>
      <c r="FA60" s="356"/>
      <c r="FB60" s="356"/>
      <c r="FC60" s="357"/>
      <c r="FD60" s="358"/>
      <c r="FE60" s="333"/>
      <c r="FF60" s="333"/>
      <c r="FG60" s="333"/>
      <c r="FH60" s="333"/>
      <c r="FI60" s="184"/>
      <c r="FJ60" s="184"/>
      <c r="FK60" s="184"/>
      <c r="FL60" s="184"/>
      <c r="FM60" s="184"/>
      <c r="FN60" s="184"/>
      <c r="FO60" s="185"/>
      <c r="FP60" s="103"/>
      <c r="FQ60" s="103"/>
      <c r="FR60" s="104"/>
      <c r="FS60" s="183"/>
      <c r="FT60" s="182"/>
      <c r="FU60" s="101"/>
      <c r="FV60" s="101"/>
      <c r="FW60" s="102"/>
      <c r="FX60" s="92"/>
      <c r="FY60" s="93"/>
      <c r="FZ60" s="96"/>
      <c r="GA60" s="356"/>
      <c r="GB60" s="356"/>
      <c r="GC60" s="356"/>
      <c r="GD60" s="357"/>
      <c r="GE60" s="358"/>
      <c r="GF60" s="333"/>
      <c r="GG60" s="333"/>
      <c r="GH60" s="333"/>
      <c r="GI60" s="333"/>
      <c r="GJ60" s="184"/>
      <c r="GK60" s="184"/>
      <c r="GL60" s="184"/>
      <c r="GM60" s="184"/>
      <c r="GN60" s="184"/>
      <c r="GO60" s="184"/>
      <c r="GP60" s="185"/>
      <c r="GQ60" s="103"/>
      <c r="GR60" s="103"/>
      <c r="GS60" s="104"/>
      <c r="GT60" s="183"/>
      <c r="GU60" s="182"/>
      <c r="GV60" s="101"/>
      <c r="GW60" s="101"/>
      <c r="GX60" s="102"/>
      <c r="GY60" s="91"/>
      <c r="GZ60" s="91"/>
      <c r="HA60" s="92"/>
      <c r="HB60" s="93"/>
      <c r="HC60" s="88"/>
      <c r="HD60" s="89"/>
      <c r="HE60" s="89"/>
      <c r="HF60" s="90"/>
      <c r="HG60" s="91"/>
      <c r="HH60" s="91"/>
      <c r="HI60" s="92"/>
      <c r="HJ60" s="93"/>
      <c r="HK60" s="88"/>
      <c r="HL60" s="89"/>
      <c r="HM60" s="89"/>
      <c r="HN60" s="90"/>
      <c r="HO60" s="91"/>
      <c r="HP60" s="91"/>
      <c r="HQ60" s="356"/>
      <c r="HR60" s="356"/>
      <c r="HS60" s="356"/>
      <c r="HT60" s="363"/>
      <c r="HU60" s="358"/>
      <c r="HV60" s="333"/>
      <c r="HW60" s="333"/>
      <c r="HX60" s="333"/>
      <c r="HY60" s="333"/>
      <c r="HZ60" s="96"/>
      <c r="IA60" s="96"/>
      <c r="IB60" s="96"/>
      <c r="IC60" s="96"/>
      <c r="ID60" s="96"/>
      <c r="IE60" s="96"/>
      <c r="IF60" s="97"/>
      <c r="IG60" s="610"/>
      <c r="IH60" s="13"/>
      <c r="II60" s="96"/>
    </row>
    <row r="61" spans="2:243" ht="19.5" customHeight="1" hidden="1">
      <c r="B61" s="364"/>
      <c r="C61" s="349" t="s">
        <v>304</v>
      </c>
      <c r="D61" s="551">
        <f>D60/$AZ$62*100</f>
        <v>0</v>
      </c>
      <c r="E61" s="359">
        <f aca="true" t="shared" si="297" ref="E61:AQ61">E60/53*100</f>
        <v>1.8867924528301887</v>
      </c>
      <c r="F61" s="359">
        <f t="shared" si="297"/>
        <v>0</v>
      </c>
      <c r="G61" s="359">
        <f t="shared" si="297"/>
        <v>0</v>
      </c>
      <c r="H61" s="359">
        <f t="shared" si="297"/>
        <v>71.69811320754717</v>
      </c>
      <c r="I61" s="359">
        <f t="shared" si="297"/>
        <v>0</v>
      </c>
      <c r="J61" s="359">
        <f t="shared" si="297"/>
        <v>0</v>
      </c>
      <c r="K61" s="359">
        <f t="shared" si="297"/>
        <v>0</v>
      </c>
      <c r="L61" s="551">
        <f>L60/$AZ$62*100</f>
        <v>5.769230769230769</v>
      </c>
      <c r="M61" s="359">
        <f t="shared" si="297"/>
        <v>3.7735849056603774</v>
      </c>
      <c r="N61" s="359">
        <f t="shared" si="297"/>
        <v>0</v>
      </c>
      <c r="O61" s="359">
        <f t="shared" si="297"/>
        <v>0</v>
      </c>
      <c r="P61" s="359">
        <f t="shared" si="297"/>
        <v>0</v>
      </c>
      <c r="Q61" s="359">
        <f t="shared" si="297"/>
        <v>0</v>
      </c>
      <c r="R61" s="359">
        <f t="shared" si="297"/>
        <v>0</v>
      </c>
      <c r="S61" s="359">
        <f t="shared" si="297"/>
        <v>0</v>
      </c>
      <c r="T61" s="551">
        <f>T60/$AZ$62*100</f>
        <v>63.46153846153846</v>
      </c>
      <c r="U61" s="359">
        <f t="shared" si="297"/>
        <v>0</v>
      </c>
      <c r="V61" s="359">
        <f t="shared" si="297"/>
        <v>0</v>
      </c>
      <c r="W61" s="359">
        <f t="shared" si="297"/>
        <v>0</v>
      </c>
      <c r="X61" s="359">
        <f t="shared" si="297"/>
        <v>0</v>
      </c>
      <c r="Y61" s="359">
        <f t="shared" si="297"/>
        <v>0</v>
      </c>
      <c r="Z61" s="359">
        <f t="shared" si="297"/>
        <v>0</v>
      </c>
      <c r="AA61" s="359">
        <f t="shared" si="297"/>
        <v>0</v>
      </c>
      <c r="AB61" s="551">
        <f>AB60/$AZ$62*100</f>
        <v>19.230769230769234</v>
      </c>
      <c r="AC61" s="359">
        <f t="shared" si="297"/>
        <v>0</v>
      </c>
      <c r="AD61" s="359">
        <f t="shared" si="297"/>
        <v>0</v>
      </c>
      <c r="AE61" s="359">
        <f t="shared" si="297"/>
        <v>0</v>
      </c>
      <c r="AF61" s="359">
        <f t="shared" si="297"/>
        <v>0</v>
      </c>
      <c r="AG61" s="359">
        <f t="shared" si="297"/>
        <v>0</v>
      </c>
      <c r="AH61" s="359">
        <f t="shared" si="297"/>
        <v>0</v>
      </c>
      <c r="AI61" s="359">
        <f t="shared" si="297"/>
        <v>0</v>
      </c>
      <c r="AJ61" s="551">
        <f>AJ60/$AZ$62*100</f>
        <v>7.6923076923076925</v>
      </c>
      <c r="AK61" s="359">
        <f t="shared" si="297"/>
        <v>0</v>
      </c>
      <c r="AL61" s="359">
        <f t="shared" si="297"/>
        <v>0</v>
      </c>
      <c r="AM61" s="359">
        <f t="shared" si="297"/>
        <v>0</v>
      </c>
      <c r="AN61" s="359">
        <f t="shared" si="297"/>
        <v>0</v>
      </c>
      <c r="AO61" s="359">
        <f t="shared" si="297"/>
        <v>0</v>
      </c>
      <c r="AP61" s="359">
        <f t="shared" si="297"/>
        <v>0</v>
      </c>
      <c r="AQ61" s="359">
        <f t="shared" si="297"/>
        <v>0</v>
      </c>
      <c r="AR61" s="551">
        <f>AR60/$AZ$62*100</f>
        <v>3.8461538461538463</v>
      </c>
      <c r="AZ61" s="95">
        <f t="shared" si="295"/>
        <v>100</v>
      </c>
      <c r="BB61" s="130"/>
      <c r="BC61" s="130"/>
      <c r="BD61" s="733"/>
      <c r="BE61" s="733"/>
      <c r="BF61" s="733"/>
      <c r="BG61" s="733"/>
      <c r="BH61" s="733"/>
      <c r="BI61" s="733"/>
      <c r="BJ61" s="733"/>
      <c r="BK61" s="733"/>
      <c r="BL61" s="733"/>
      <c r="BM61" s="733"/>
      <c r="BN61" s="733"/>
      <c r="BO61" s="733"/>
      <c r="BP61" s="733"/>
      <c r="BQ61" s="733"/>
      <c r="BR61" s="733"/>
      <c r="BS61" s="733"/>
      <c r="BT61" s="733"/>
      <c r="BU61" s="733"/>
      <c r="BV61" s="733"/>
      <c r="BW61" s="733"/>
      <c r="BX61" s="733"/>
      <c r="BY61" s="733"/>
      <c r="BZ61" s="733"/>
      <c r="CA61" s="733"/>
      <c r="CB61" s="74"/>
      <c r="CC61" s="74"/>
      <c r="CD61" s="74"/>
      <c r="CF61" s="74"/>
      <c r="CG61" s="74"/>
      <c r="CH61" s="74"/>
      <c r="CI61" s="74"/>
      <c r="CJ61" s="74"/>
      <c r="CK61" s="74"/>
      <c r="CL61" s="74"/>
      <c r="CN61" s="733"/>
      <c r="CO61" s="733"/>
      <c r="CP61" s="733"/>
      <c r="CQ61" s="733"/>
      <c r="CR61" s="733"/>
      <c r="CS61" s="733"/>
      <c r="CT61" s="733"/>
      <c r="CU61" s="733"/>
      <c r="CV61" s="733"/>
      <c r="CW61" s="733"/>
      <c r="CX61" s="733"/>
      <c r="CY61" s="733"/>
      <c r="CZ61" s="733"/>
      <c r="DA61" s="733"/>
      <c r="DB61" s="733"/>
      <c r="DC61" s="733"/>
      <c r="DD61" s="733"/>
      <c r="DE61" s="733"/>
      <c r="DF61" s="733"/>
      <c r="DG61" s="733"/>
      <c r="DH61" s="733"/>
      <c r="DI61" s="733"/>
      <c r="DJ61" s="733"/>
      <c r="DK61" s="733"/>
      <c r="DL61" s="74"/>
      <c r="DM61" s="74"/>
      <c r="DN61" s="74"/>
      <c r="DO61" s="74"/>
      <c r="DP61" s="74"/>
      <c r="DQ61" s="74"/>
      <c r="DR61" s="74"/>
      <c r="DT61" s="734"/>
      <c r="DU61" s="734"/>
      <c r="DV61" s="734"/>
      <c r="DW61" s="734"/>
      <c r="DX61" s="734"/>
      <c r="DY61" s="734"/>
      <c r="DZ61" s="734"/>
      <c r="EA61" s="734"/>
      <c r="EB61" s="734"/>
      <c r="EC61" s="130"/>
      <c r="ED61" s="13"/>
      <c r="EE61" s="13"/>
      <c r="EF61" s="13"/>
      <c r="EG61" s="13"/>
      <c r="EH61" s="13"/>
      <c r="EI61" s="13"/>
      <c r="EJ61" s="13"/>
      <c r="EK61" s="22"/>
      <c r="EL61" s="13"/>
      <c r="EM61" s="13"/>
      <c r="EN61" s="13"/>
      <c r="EO61" s="13"/>
      <c r="EP61" s="13"/>
      <c r="EQ61" s="13"/>
      <c r="ER61" s="13"/>
      <c r="ES61" s="22"/>
      <c r="ET61" s="13"/>
      <c r="EU61" s="13"/>
      <c r="EV61" s="13"/>
      <c r="EW61" s="13"/>
      <c r="EX61" s="13"/>
      <c r="EY61" s="13"/>
      <c r="EZ61" s="733" t="s">
        <v>525</v>
      </c>
      <c r="FA61" s="733"/>
      <c r="FB61" s="733"/>
      <c r="FC61" s="733"/>
      <c r="FD61" s="733"/>
      <c r="FE61" s="733"/>
      <c r="FF61" s="733"/>
      <c r="FG61" s="733"/>
      <c r="FH61" s="733"/>
      <c r="FI61" s="733"/>
      <c r="FJ61" s="733"/>
      <c r="FK61" s="733"/>
      <c r="FL61" s="733"/>
      <c r="FM61" s="733"/>
      <c r="FN61" s="733"/>
      <c r="FO61" s="733"/>
      <c r="FP61" s="733"/>
      <c r="FQ61" s="733"/>
      <c r="FR61" s="733"/>
      <c r="FS61" s="733"/>
      <c r="FT61" s="733"/>
      <c r="FU61" s="733"/>
      <c r="FV61" s="733"/>
      <c r="FW61" s="733"/>
      <c r="FX61" s="13"/>
      <c r="FY61" s="22"/>
      <c r="FZ61" s="126"/>
      <c r="GA61" s="733" t="s">
        <v>527</v>
      </c>
      <c r="GB61" s="733"/>
      <c r="GC61" s="733"/>
      <c r="GD61" s="733"/>
      <c r="GE61" s="733"/>
      <c r="GF61" s="733"/>
      <c r="GG61" s="733"/>
      <c r="GH61" s="733"/>
      <c r="GI61" s="733"/>
      <c r="GJ61" s="733"/>
      <c r="GK61" s="733"/>
      <c r="GL61" s="733"/>
      <c r="GM61" s="733"/>
      <c r="GN61" s="733"/>
      <c r="GO61" s="733"/>
      <c r="GP61" s="733"/>
      <c r="GQ61" s="733"/>
      <c r="GR61" s="733"/>
      <c r="GS61" s="733"/>
      <c r="GT61" s="733"/>
      <c r="GU61" s="733"/>
      <c r="GV61" s="733"/>
      <c r="GW61" s="733"/>
      <c r="GX61" s="733"/>
      <c r="GY61" s="13"/>
      <c r="GZ61" s="13"/>
      <c r="HA61" s="13"/>
      <c r="HB61" s="22"/>
      <c r="HC61" s="13"/>
      <c r="HD61" s="13"/>
      <c r="HE61" s="13"/>
      <c r="HF61" s="13"/>
      <c r="HG61" s="13"/>
      <c r="HH61" s="13"/>
      <c r="HI61" s="13"/>
      <c r="HJ61" s="22"/>
      <c r="HK61" s="13"/>
      <c r="HL61" s="13"/>
      <c r="HM61" s="13"/>
      <c r="HN61" s="13"/>
      <c r="HO61" s="13"/>
      <c r="HP61" s="13"/>
      <c r="HQ61" s="734" t="s">
        <v>305</v>
      </c>
      <c r="HR61" s="734"/>
      <c r="HS61" s="734"/>
      <c r="HT61" s="734"/>
      <c r="HU61" s="734"/>
      <c r="HV61" s="734"/>
      <c r="HW61" s="734"/>
      <c r="HX61" s="734"/>
      <c r="HY61" s="734"/>
      <c r="HZ61" s="126"/>
      <c r="IA61" s="126"/>
      <c r="IB61" s="126"/>
      <c r="IC61" s="126"/>
      <c r="ID61" s="126"/>
      <c r="IE61" s="126"/>
      <c r="IF61" s="131"/>
      <c r="IG61" s="611"/>
      <c r="IH61" s="13"/>
      <c r="II61" s="126"/>
    </row>
    <row r="62" spans="2:243" ht="19.5" customHeight="1" hidden="1">
      <c r="B62" s="364"/>
      <c r="C62" s="349" t="s">
        <v>6</v>
      </c>
      <c r="D62" s="350">
        <f>COUNTIF($IA$5:$IA$61,"Giỏi")</f>
        <v>0</v>
      </c>
      <c r="E62" s="552"/>
      <c r="F62" s="552"/>
      <c r="G62" s="552"/>
      <c r="H62" s="552"/>
      <c r="I62" s="552"/>
      <c r="J62" s="552"/>
      <c r="K62" s="552"/>
      <c r="L62" s="350">
        <f>COUNTIF($IA$5:$IA$61,"KHÁ")</f>
        <v>3</v>
      </c>
      <c r="M62" s="552"/>
      <c r="N62" s="552"/>
      <c r="O62" s="552"/>
      <c r="P62" s="552"/>
      <c r="Q62" s="552"/>
      <c r="R62" s="552"/>
      <c r="S62" s="552"/>
      <c r="T62" s="350">
        <f>COUNTIF($IA$5:$IA$61,"TBK")</f>
        <v>30</v>
      </c>
      <c r="U62" s="553"/>
      <c r="V62" s="553"/>
      <c r="W62" s="553"/>
      <c r="X62" s="553"/>
      <c r="Y62" s="553"/>
      <c r="Z62" s="553"/>
      <c r="AA62" s="553"/>
      <c r="AB62" s="350">
        <f>COUNTIF($IA$5:$IA$61,"TB")</f>
        <v>16</v>
      </c>
      <c r="AC62" s="552"/>
      <c r="AD62" s="552"/>
      <c r="AE62" s="552"/>
      <c r="AF62" s="552"/>
      <c r="AG62" s="552"/>
      <c r="AH62" s="552"/>
      <c r="AI62" s="552"/>
      <c r="AJ62" s="350">
        <f>COUNTIF($IA$5:$IA$61,"YẾU")</f>
        <v>2</v>
      </c>
      <c r="AK62" s="552"/>
      <c r="AL62" s="552"/>
      <c r="AM62" s="552"/>
      <c r="AN62" s="552"/>
      <c r="AO62" s="552"/>
      <c r="AP62" s="552"/>
      <c r="AQ62" s="552"/>
      <c r="AR62" s="350">
        <f>COUNTIF($IA$5:$IA$61,"KÉM")</f>
        <v>1</v>
      </c>
      <c r="AZ62" s="95">
        <f t="shared" si="295"/>
        <v>52</v>
      </c>
      <c r="BB62" s="130"/>
      <c r="BC62" s="130"/>
      <c r="BD62" s="542"/>
      <c r="BE62" s="542"/>
      <c r="BF62" s="542"/>
      <c r="BG62" s="542"/>
      <c r="BH62" s="542"/>
      <c r="BI62" s="542"/>
      <c r="BJ62" s="542"/>
      <c r="BK62" s="542"/>
      <c r="BL62" s="542"/>
      <c r="BM62" s="542"/>
      <c r="BN62" s="542"/>
      <c r="BO62" s="542"/>
      <c r="BP62" s="542"/>
      <c r="BQ62" s="542"/>
      <c r="BR62" s="542"/>
      <c r="BS62" s="542"/>
      <c r="BT62" s="542"/>
      <c r="BU62" s="542"/>
      <c r="BV62" s="542"/>
      <c r="BW62" s="542"/>
      <c r="BX62" s="542"/>
      <c r="BY62" s="542"/>
      <c r="BZ62" s="542"/>
      <c r="CA62" s="542"/>
      <c r="CB62" s="74"/>
      <c r="CC62" s="74"/>
      <c r="CD62" s="74"/>
      <c r="CF62" s="74"/>
      <c r="CG62" s="74"/>
      <c r="CH62" s="74"/>
      <c r="CI62" s="74"/>
      <c r="CJ62" s="74"/>
      <c r="CK62" s="74"/>
      <c r="CL62" s="74"/>
      <c r="CN62" s="542"/>
      <c r="CO62" s="542"/>
      <c r="CP62" s="542"/>
      <c r="CQ62" s="542"/>
      <c r="CR62" s="542"/>
      <c r="CS62" s="542"/>
      <c r="CT62" s="542"/>
      <c r="CU62" s="542"/>
      <c r="CV62" s="542"/>
      <c r="CW62" s="542"/>
      <c r="CX62" s="542"/>
      <c r="CY62" s="542"/>
      <c r="CZ62" s="542"/>
      <c r="DA62" s="542"/>
      <c r="DB62" s="542"/>
      <c r="DC62" s="542"/>
      <c r="DD62" s="542"/>
      <c r="DE62" s="542"/>
      <c r="DF62" s="542"/>
      <c r="DG62" s="542"/>
      <c r="DH62" s="542"/>
      <c r="DI62" s="542"/>
      <c r="DJ62" s="542"/>
      <c r="DK62" s="542"/>
      <c r="DL62" s="74"/>
      <c r="DM62" s="74"/>
      <c r="DN62" s="74"/>
      <c r="DO62" s="74"/>
      <c r="DP62" s="74"/>
      <c r="DQ62" s="74"/>
      <c r="DR62" s="74"/>
      <c r="DT62" s="543"/>
      <c r="DU62" s="543"/>
      <c r="DV62" s="543"/>
      <c r="DW62" s="543"/>
      <c r="DX62" s="543"/>
      <c r="DY62" s="543"/>
      <c r="DZ62" s="543"/>
      <c r="EA62" s="543"/>
      <c r="EB62" s="543"/>
      <c r="EC62" s="130"/>
      <c r="ED62" s="13"/>
      <c r="EE62" s="13"/>
      <c r="EF62" s="13"/>
      <c r="EG62" s="13"/>
      <c r="EH62" s="13"/>
      <c r="EI62" s="13"/>
      <c r="EJ62" s="13"/>
      <c r="EK62" s="22"/>
      <c r="EL62" s="13"/>
      <c r="EM62" s="13"/>
      <c r="EN62" s="13"/>
      <c r="EO62" s="13"/>
      <c r="EP62" s="13"/>
      <c r="EQ62" s="13"/>
      <c r="ER62" s="13"/>
      <c r="ES62" s="22"/>
      <c r="ET62" s="13"/>
      <c r="EU62" s="13"/>
      <c r="EV62" s="13"/>
      <c r="EW62" s="13"/>
      <c r="EX62" s="13"/>
      <c r="EY62" s="13"/>
      <c r="EZ62" s="22"/>
      <c r="FA62" s="13"/>
      <c r="FB62" s="13"/>
      <c r="FC62" s="13"/>
      <c r="FD62" s="13"/>
      <c r="FE62" s="13"/>
      <c r="FF62" s="13"/>
      <c r="FG62" s="13"/>
      <c r="FH62" s="22"/>
      <c r="FI62" s="13"/>
      <c r="FJ62" s="13"/>
      <c r="FK62" s="13"/>
      <c r="FL62" s="13"/>
      <c r="FM62" s="13"/>
      <c r="FN62" s="13"/>
      <c r="FO62" s="13"/>
      <c r="FP62" s="22"/>
      <c r="FQ62" s="13"/>
      <c r="FR62" s="13"/>
      <c r="FS62" s="13"/>
      <c r="FT62" s="13"/>
      <c r="FU62" s="13"/>
      <c r="FV62" s="13"/>
      <c r="FW62" s="13"/>
      <c r="FX62" s="13"/>
      <c r="FY62" s="22"/>
      <c r="FZ62" s="126"/>
      <c r="GA62" s="126"/>
      <c r="GB62" s="126"/>
      <c r="GC62" s="126"/>
      <c r="GD62" s="13"/>
      <c r="GE62" s="13"/>
      <c r="GF62" s="13"/>
      <c r="GG62" s="13"/>
      <c r="GH62" s="13"/>
      <c r="GI62" s="13"/>
      <c r="GJ62" s="13"/>
      <c r="GK62" s="22"/>
      <c r="GL62" s="13"/>
      <c r="GM62" s="13"/>
      <c r="GN62" s="13"/>
      <c r="GO62" s="13"/>
      <c r="GP62" s="13"/>
      <c r="GQ62" s="13"/>
      <c r="GR62" s="13"/>
      <c r="GS62" s="22"/>
      <c r="GT62" s="13"/>
      <c r="GU62" s="13"/>
      <c r="GV62" s="13"/>
      <c r="GW62" s="13"/>
      <c r="GX62" s="13"/>
      <c r="GY62" s="13"/>
      <c r="GZ62" s="13"/>
      <c r="HA62" s="13"/>
      <c r="HB62" s="22"/>
      <c r="HC62" s="13"/>
      <c r="HD62" s="13"/>
      <c r="HE62" s="13"/>
      <c r="HF62" s="13"/>
      <c r="HG62" s="13"/>
      <c r="HH62" s="13"/>
      <c r="HI62" s="13"/>
      <c r="HJ62" s="22"/>
      <c r="HK62" s="13"/>
      <c r="HL62" s="13"/>
      <c r="HM62" s="13"/>
      <c r="HN62" s="13"/>
      <c r="HO62" s="13"/>
      <c r="HP62" s="13"/>
      <c r="HQ62" s="13"/>
      <c r="HR62" s="22"/>
      <c r="HS62" s="126"/>
      <c r="HT62" s="126"/>
      <c r="HU62" s="126"/>
      <c r="HV62" s="126"/>
      <c r="HW62" s="126"/>
      <c r="HX62" s="126"/>
      <c r="HY62" s="126"/>
      <c r="HZ62" s="126"/>
      <c r="IA62" s="126"/>
      <c r="IB62" s="126"/>
      <c r="IC62" s="126"/>
      <c r="ID62" s="126"/>
      <c r="IE62" s="126"/>
      <c r="IF62" s="131"/>
      <c r="IG62" s="611"/>
      <c r="II62" s="126"/>
    </row>
    <row r="63" spans="2:243" ht="19.5" hidden="1">
      <c r="B63" s="364"/>
      <c r="C63" s="349" t="s">
        <v>304</v>
      </c>
      <c r="D63" s="551">
        <f>D62/$AZ$62*100</f>
        <v>0</v>
      </c>
      <c r="E63" s="554"/>
      <c r="F63" s="554"/>
      <c r="G63" s="554"/>
      <c r="H63" s="554"/>
      <c r="I63" s="554"/>
      <c r="J63" s="554"/>
      <c r="K63" s="554"/>
      <c r="L63" s="551">
        <f>L62/$AZ$62*100</f>
        <v>5.769230769230769</v>
      </c>
      <c r="M63" s="554"/>
      <c r="N63" s="554"/>
      <c r="O63" s="554"/>
      <c r="P63" s="554"/>
      <c r="Q63" s="554"/>
      <c r="R63" s="554"/>
      <c r="S63" s="554"/>
      <c r="T63" s="551">
        <f>T62/$AZ$62*100</f>
        <v>57.692307692307686</v>
      </c>
      <c r="U63" s="554"/>
      <c r="V63" s="554"/>
      <c r="W63" s="554"/>
      <c r="X63" s="554"/>
      <c r="Y63" s="554"/>
      <c r="Z63" s="554"/>
      <c r="AA63" s="554"/>
      <c r="AB63" s="551">
        <f>AB62/$AZ$62*100</f>
        <v>30.76923076923077</v>
      </c>
      <c r="AC63" s="554"/>
      <c r="AD63" s="554"/>
      <c r="AE63" s="554"/>
      <c r="AF63" s="554"/>
      <c r="AG63" s="554"/>
      <c r="AH63" s="554"/>
      <c r="AI63" s="554"/>
      <c r="AJ63" s="551">
        <f>AJ62/$AZ$62*100</f>
        <v>3.8461538461538463</v>
      </c>
      <c r="AK63" s="554"/>
      <c r="AL63" s="554"/>
      <c r="AM63" s="554"/>
      <c r="AN63" s="554"/>
      <c r="AO63" s="554"/>
      <c r="AP63" s="554"/>
      <c r="AQ63" s="554"/>
      <c r="AR63" s="551">
        <f>AR62/$AZ$62*100</f>
        <v>1.9230769230769231</v>
      </c>
      <c r="AZ63" s="95">
        <f t="shared" si="295"/>
        <v>100</v>
      </c>
      <c r="BB63" s="130"/>
      <c r="BC63" s="130"/>
      <c r="BD63" s="542"/>
      <c r="BE63" s="542"/>
      <c r="BF63" s="542"/>
      <c r="BG63" s="542"/>
      <c r="BH63" s="542"/>
      <c r="BI63" s="542"/>
      <c r="BJ63" s="542"/>
      <c r="BK63" s="542"/>
      <c r="BL63" s="542"/>
      <c r="BM63" s="542"/>
      <c r="BN63" s="542"/>
      <c r="BO63" s="542"/>
      <c r="BP63" s="542"/>
      <c r="BQ63" s="542"/>
      <c r="BR63" s="542"/>
      <c r="BS63" s="542"/>
      <c r="BT63" s="542"/>
      <c r="BU63" s="542"/>
      <c r="BV63" s="542"/>
      <c r="BW63" s="542"/>
      <c r="BX63" s="542"/>
      <c r="BY63" s="542"/>
      <c r="BZ63" s="542"/>
      <c r="CA63" s="542"/>
      <c r="CB63" s="74"/>
      <c r="CC63" s="74"/>
      <c r="CD63" s="74"/>
      <c r="CF63" s="74"/>
      <c r="CG63" s="74"/>
      <c r="CH63" s="74"/>
      <c r="CI63" s="74"/>
      <c r="CJ63" s="74"/>
      <c r="CK63" s="74"/>
      <c r="CL63" s="74"/>
      <c r="CN63" s="542"/>
      <c r="CO63" s="542"/>
      <c r="CP63" s="542"/>
      <c r="CQ63" s="542"/>
      <c r="CR63" s="542"/>
      <c r="CS63" s="542"/>
      <c r="CT63" s="542"/>
      <c r="CU63" s="542"/>
      <c r="CV63" s="542"/>
      <c r="CW63" s="542"/>
      <c r="CX63" s="542"/>
      <c r="CY63" s="542"/>
      <c r="CZ63" s="542"/>
      <c r="DA63" s="542"/>
      <c r="DB63" s="542"/>
      <c r="DC63" s="542"/>
      <c r="DD63" s="542"/>
      <c r="DE63" s="542"/>
      <c r="DF63" s="542"/>
      <c r="DG63" s="542"/>
      <c r="DH63" s="542"/>
      <c r="DI63" s="542"/>
      <c r="DJ63" s="542"/>
      <c r="DK63" s="542"/>
      <c r="DL63" s="74"/>
      <c r="DM63" s="74"/>
      <c r="DN63" s="74"/>
      <c r="DO63" s="74"/>
      <c r="DP63" s="74"/>
      <c r="DQ63" s="74"/>
      <c r="DR63" s="74"/>
      <c r="DT63" s="543"/>
      <c r="DU63" s="543"/>
      <c r="DV63" s="543"/>
      <c r="DW63" s="543"/>
      <c r="DX63" s="543"/>
      <c r="DY63" s="543"/>
      <c r="DZ63" s="543"/>
      <c r="EA63" s="543"/>
      <c r="EB63" s="543"/>
      <c r="EC63" s="130"/>
      <c r="ED63" s="13"/>
      <c r="EE63" s="13"/>
      <c r="EF63" s="13"/>
      <c r="EG63" s="13"/>
      <c r="EH63" s="13"/>
      <c r="EI63" s="13"/>
      <c r="EJ63" s="13"/>
      <c r="EK63" s="22"/>
      <c r="EL63" s="13"/>
      <c r="EM63" s="13"/>
      <c r="EN63" s="13"/>
      <c r="EO63" s="13"/>
      <c r="EP63" s="13"/>
      <c r="EQ63" s="13"/>
      <c r="ER63" s="13"/>
      <c r="ES63" s="22"/>
      <c r="ET63" s="13"/>
      <c r="EU63" s="13"/>
      <c r="EV63" s="13"/>
      <c r="EW63" s="13"/>
      <c r="EX63" s="13"/>
      <c r="EY63" s="13"/>
      <c r="EZ63" s="13"/>
      <c r="FA63" s="22"/>
      <c r="FB63" s="13"/>
      <c r="FC63" s="13"/>
      <c r="FD63" s="13"/>
      <c r="FE63" s="13"/>
      <c r="FF63" s="13"/>
      <c r="FG63" s="13"/>
      <c r="FH63" s="13"/>
      <c r="FI63" s="22"/>
      <c r="FJ63" s="13"/>
      <c r="FK63" s="13"/>
      <c r="FL63" s="13"/>
      <c r="FM63" s="13"/>
      <c r="FN63" s="13"/>
      <c r="FO63" s="13"/>
      <c r="FP63" s="13"/>
      <c r="FQ63" s="22"/>
      <c r="FR63" s="13"/>
      <c r="FS63" s="13"/>
      <c r="FT63" s="13"/>
      <c r="FU63" s="13"/>
      <c r="FV63" s="13"/>
      <c r="FW63" s="13"/>
      <c r="FX63" s="13"/>
      <c r="FY63" s="22"/>
      <c r="FZ63" s="126"/>
      <c r="GA63" s="126"/>
      <c r="GB63" s="126"/>
      <c r="GC63" s="126"/>
      <c r="GD63" s="126"/>
      <c r="GE63" s="13"/>
      <c r="GF63" s="13"/>
      <c r="GG63" s="13"/>
      <c r="GH63" s="13"/>
      <c r="GI63" s="13"/>
      <c r="GJ63" s="13"/>
      <c r="GK63" s="13"/>
      <c r="GL63" s="22"/>
      <c r="GM63" s="13"/>
      <c r="GN63" s="13"/>
      <c r="GO63" s="13"/>
      <c r="GP63" s="13"/>
      <c r="GQ63" s="13"/>
      <c r="GR63" s="13"/>
      <c r="GS63" s="13"/>
      <c r="GT63" s="22"/>
      <c r="GU63" s="13"/>
      <c r="GV63" s="13"/>
      <c r="GW63" s="13"/>
      <c r="GX63" s="13"/>
      <c r="GY63" s="13"/>
      <c r="GZ63" s="13"/>
      <c r="HA63" s="13"/>
      <c r="HB63" s="22"/>
      <c r="HC63" s="13"/>
      <c r="HD63" s="13"/>
      <c r="HE63" s="13"/>
      <c r="HF63" s="13"/>
      <c r="HG63" s="13"/>
      <c r="HH63" s="13"/>
      <c r="HI63" s="13"/>
      <c r="HJ63" s="22"/>
      <c r="HK63" s="13"/>
      <c r="HL63" s="13"/>
      <c r="HM63" s="13"/>
      <c r="HN63" s="13"/>
      <c r="HO63" s="13"/>
      <c r="HP63" s="13"/>
      <c r="HQ63" s="13"/>
      <c r="HR63" s="22"/>
      <c r="HS63" s="126"/>
      <c r="HT63" s="126"/>
      <c r="HU63" s="126"/>
      <c r="HV63" s="126"/>
      <c r="HW63" s="126"/>
      <c r="HX63" s="126"/>
      <c r="HY63" s="126"/>
      <c r="HZ63" s="126"/>
      <c r="IA63" s="126"/>
      <c r="IB63" s="126"/>
      <c r="IC63" s="126"/>
      <c r="ID63" s="126"/>
      <c r="IE63" s="126"/>
      <c r="IF63" s="131"/>
      <c r="IG63" s="611"/>
      <c r="II63" s="126"/>
    </row>
    <row r="64" spans="2:243" ht="19.5" hidden="1">
      <c r="B64" s="364"/>
      <c r="C64" s="555"/>
      <c r="D64" s="556"/>
      <c r="E64" s="557"/>
      <c r="F64" s="557"/>
      <c r="G64" s="557"/>
      <c r="H64" s="557"/>
      <c r="I64" s="557"/>
      <c r="J64" s="557"/>
      <c r="K64" s="557"/>
      <c r="L64" s="556"/>
      <c r="M64" s="557"/>
      <c r="N64" s="557"/>
      <c r="O64" s="557"/>
      <c r="P64" s="557"/>
      <c r="Q64" s="557"/>
      <c r="R64" s="557"/>
      <c r="S64" s="557"/>
      <c r="T64" s="556"/>
      <c r="U64" s="557"/>
      <c r="V64" s="557"/>
      <c r="W64" s="557"/>
      <c r="X64" s="557"/>
      <c r="Y64" s="557"/>
      <c r="Z64" s="557"/>
      <c r="AA64" s="557"/>
      <c r="AB64" s="556"/>
      <c r="AC64" s="557"/>
      <c r="AD64" s="557"/>
      <c r="AE64" s="557"/>
      <c r="AF64" s="557"/>
      <c r="AG64" s="557"/>
      <c r="AH64" s="557"/>
      <c r="AI64" s="557"/>
      <c r="AJ64" s="556"/>
      <c r="AK64" s="557"/>
      <c r="AL64" s="557"/>
      <c r="AM64" s="557"/>
      <c r="AN64" s="557"/>
      <c r="AO64" s="557"/>
      <c r="AP64" s="557"/>
      <c r="AQ64" s="557"/>
      <c r="AR64" s="556"/>
      <c r="AZ64" s="95"/>
      <c r="BB64" s="130"/>
      <c r="BC64" s="130"/>
      <c r="BD64" s="542"/>
      <c r="BE64" s="542"/>
      <c r="BF64" s="542"/>
      <c r="BG64" s="542"/>
      <c r="BH64" s="542"/>
      <c r="BI64" s="542"/>
      <c r="BJ64" s="542"/>
      <c r="BK64" s="542"/>
      <c r="BL64" s="542"/>
      <c r="BM64" s="542"/>
      <c r="BN64" s="542"/>
      <c r="BO64" s="542"/>
      <c r="BP64" s="542"/>
      <c r="BQ64" s="542"/>
      <c r="BR64" s="542"/>
      <c r="BS64" s="542"/>
      <c r="BT64" s="542"/>
      <c r="BU64" s="542"/>
      <c r="BV64" s="542"/>
      <c r="BW64" s="542"/>
      <c r="BX64" s="542"/>
      <c r="BY64" s="542"/>
      <c r="BZ64" s="542"/>
      <c r="CA64" s="542"/>
      <c r="CB64" s="74"/>
      <c r="CC64" s="74"/>
      <c r="CD64" s="74"/>
      <c r="CF64" s="74"/>
      <c r="CG64" s="74"/>
      <c r="CH64" s="74"/>
      <c r="CI64" s="74"/>
      <c r="CJ64" s="74"/>
      <c r="CK64" s="74"/>
      <c r="CL64" s="74"/>
      <c r="CN64" s="542"/>
      <c r="CO64" s="542"/>
      <c r="CP64" s="542"/>
      <c r="CQ64" s="542"/>
      <c r="CR64" s="542"/>
      <c r="CS64" s="542"/>
      <c r="CT64" s="542"/>
      <c r="CU64" s="542"/>
      <c r="CV64" s="542"/>
      <c r="CW64" s="542"/>
      <c r="CX64" s="542"/>
      <c r="CY64" s="542"/>
      <c r="CZ64" s="542"/>
      <c r="DA64" s="542"/>
      <c r="DB64" s="542"/>
      <c r="DC64" s="542"/>
      <c r="DD64" s="542"/>
      <c r="DE64" s="542"/>
      <c r="DF64" s="542"/>
      <c r="DG64" s="542"/>
      <c r="DH64" s="542"/>
      <c r="DI64" s="542"/>
      <c r="DJ64" s="542"/>
      <c r="DK64" s="542"/>
      <c r="DL64" s="74"/>
      <c r="DM64" s="74"/>
      <c r="DN64" s="74"/>
      <c r="DO64" s="74"/>
      <c r="DP64" s="74"/>
      <c r="DQ64" s="74"/>
      <c r="DR64" s="74"/>
      <c r="DT64" s="543"/>
      <c r="DU64" s="543"/>
      <c r="DV64" s="543"/>
      <c r="DW64" s="543"/>
      <c r="DX64" s="543"/>
      <c r="DY64" s="543"/>
      <c r="DZ64" s="543"/>
      <c r="EA64" s="543"/>
      <c r="EB64" s="543"/>
      <c r="EC64" s="130"/>
      <c r="ED64" s="13"/>
      <c r="EE64" s="13"/>
      <c r="EF64" s="13"/>
      <c r="EG64" s="13"/>
      <c r="EH64" s="13"/>
      <c r="EI64" s="13"/>
      <c r="EJ64" s="13"/>
      <c r="EK64" s="22"/>
      <c r="EL64" s="13"/>
      <c r="EM64" s="13"/>
      <c r="EN64" s="13"/>
      <c r="EO64" s="13"/>
      <c r="EP64" s="13"/>
      <c r="EQ64" s="13"/>
      <c r="ER64" s="13"/>
      <c r="ES64" s="22"/>
      <c r="ET64" s="13"/>
      <c r="EU64" s="13"/>
      <c r="EV64" s="13"/>
      <c r="EW64" s="13"/>
      <c r="EX64" s="13"/>
      <c r="EY64" s="13"/>
      <c r="EZ64" s="13"/>
      <c r="FA64" s="22"/>
      <c r="FB64" s="13"/>
      <c r="FC64" s="13"/>
      <c r="FD64" s="13"/>
      <c r="FE64" s="13"/>
      <c r="FF64" s="13"/>
      <c r="FG64" s="13"/>
      <c r="FH64" s="13"/>
      <c r="FI64" s="22"/>
      <c r="FJ64" s="13"/>
      <c r="FK64" s="13"/>
      <c r="FL64" s="13"/>
      <c r="FM64" s="13"/>
      <c r="FN64" s="13"/>
      <c r="FO64" s="13"/>
      <c r="FP64" s="13"/>
      <c r="FQ64" s="22"/>
      <c r="FR64" s="13"/>
      <c r="FS64" s="13"/>
      <c r="FT64" s="13"/>
      <c r="FU64" s="13"/>
      <c r="FV64" s="13"/>
      <c r="FW64" s="13"/>
      <c r="FX64" s="13"/>
      <c r="FY64" s="22"/>
      <c r="FZ64" s="126"/>
      <c r="GA64" s="126"/>
      <c r="GB64" s="126"/>
      <c r="GC64" s="126"/>
      <c r="GD64" s="126"/>
      <c r="GE64" s="13"/>
      <c r="GF64" s="13"/>
      <c r="GG64" s="13"/>
      <c r="GH64" s="13"/>
      <c r="GI64" s="13"/>
      <c r="GJ64" s="13"/>
      <c r="GK64" s="13"/>
      <c r="GL64" s="22"/>
      <c r="GM64" s="13"/>
      <c r="GN64" s="13"/>
      <c r="GO64" s="13"/>
      <c r="GP64" s="13"/>
      <c r="GQ64" s="13"/>
      <c r="GR64" s="13"/>
      <c r="GS64" s="13"/>
      <c r="GT64" s="22"/>
      <c r="GU64" s="13"/>
      <c r="GV64" s="13"/>
      <c r="GW64" s="13"/>
      <c r="GX64" s="13"/>
      <c r="GY64" s="13"/>
      <c r="GZ64" s="13"/>
      <c r="HA64" s="13"/>
      <c r="HB64" s="22"/>
      <c r="HC64" s="13"/>
      <c r="HD64" s="13"/>
      <c r="HE64" s="13"/>
      <c r="HF64" s="13"/>
      <c r="HG64" s="13"/>
      <c r="HH64" s="13"/>
      <c r="HI64" s="13"/>
      <c r="HJ64" s="22"/>
      <c r="HK64" s="13"/>
      <c r="HL64" s="13"/>
      <c r="HM64" s="13"/>
      <c r="HN64" s="13"/>
      <c r="HO64" s="13"/>
      <c r="HP64" s="13"/>
      <c r="HQ64" s="13"/>
      <c r="HR64" s="22"/>
      <c r="HS64" s="126"/>
      <c r="HT64" s="126"/>
      <c r="HU64" s="126"/>
      <c r="HV64" s="126"/>
      <c r="HW64" s="126"/>
      <c r="HX64" s="126"/>
      <c r="HY64" s="126"/>
      <c r="HZ64" s="126"/>
      <c r="IA64" s="126"/>
      <c r="IB64" s="126"/>
      <c r="IC64" s="126"/>
      <c r="ID64" s="126"/>
      <c r="IE64" s="126"/>
      <c r="IF64" s="131"/>
      <c r="IG64" s="611"/>
      <c r="II64" s="126"/>
    </row>
    <row r="65" spans="5:241" ht="17.25" customHeight="1" hidden="1">
      <c r="E65" s="125"/>
      <c r="F65" s="126"/>
      <c r="G65" s="126"/>
      <c r="H65" s="126"/>
      <c r="I65" s="126"/>
      <c r="J65" s="126"/>
      <c r="K65" s="126"/>
      <c r="L65" s="114"/>
      <c r="X65" s="127"/>
      <c r="Y65" s="128"/>
      <c r="Z65" s="128"/>
      <c r="AA65" s="128"/>
      <c r="AB65" s="13"/>
      <c r="AC65" s="128"/>
      <c r="AD65" s="128"/>
      <c r="AE65" s="128"/>
      <c r="AF65" s="128"/>
      <c r="AG65" s="128"/>
      <c r="AH65" s="128"/>
      <c r="AI65" s="128"/>
      <c r="AJ65" s="127"/>
      <c r="AK65" s="128"/>
      <c r="AL65" s="128"/>
      <c r="AM65" s="128"/>
      <c r="AN65" s="128"/>
      <c r="AO65" s="128"/>
      <c r="AP65" s="128"/>
      <c r="AQ65" s="128"/>
      <c r="AR65" s="127"/>
      <c r="AS65" s="128"/>
      <c r="AT65" s="128"/>
      <c r="AU65" s="128"/>
      <c r="AV65" s="128"/>
      <c r="AW65" s="128"/>
      <c r="AX65" s="128"/>
      <c r="AY65" s="128"/>
      <c r="AZ65" s="129"/>
      <c r="BA65" s="128"/>
      <c r="BB65" s="130"/>
      <c r="BC65" s="130"/>
      <c r="DY65" s="130"/>
      <c r="DZ65" s="130"/>
      <c r="EA65" s="130"/>
      <c r="EC65" s="130"/>
      <c r="ED65" s="13"/>
      <c r="EE65" s="13"/>
      <c r="EF65" s="13"/>
      <c r="EG65" s="13"/>
      <c r="EH65" s="13"/>
      <c r="EI65" s="13"/>
      <c r="EJ65" s="13"/>
      <c r="EK65" s="22"/>
      <c r="EL65" s="13"/>
      <c r="EM65" s="13"/>
      <c r="EN65" s="13"/>
      <c r="EO65" s="13"/>
      <c r="EP65" s="13"/>
      <c r="EQ65" s="13"/>
      <c r="ER65" s="13"/>
      <c r="ES65" s="22"/>
      <c r="ET65" s="13"/>
      <c r="EU65" s="13"/>
      <c r="EV65" s="13"/>
      <c r="EW65" s="13"/>
      <c r="EX65" s="13"/>
      <c r="EY65" s="13"/>
      <c r="EZ65" s="13"/>
      <c r="FA65" s="22"/>
      <c r="FB65" s="13"/>
      <c r="FC65" s="13"/>
      <c r="FD65" s="13"/>
      <c r="FE65" s="13"/>
      <c r="FF65" s="13"/>
      <c r="FG65" s="13"/>
      <c r="FH65" s="13"/>
      <c r="FI65" s="22"/>
      <c r="FJ65" s="13"/>
      <c r="FK65" s="13"/>
      <c r="FL65" s="13"/>
      <c r="FM65" s="13"/>
      <c r="FN65" s="13"/>
      <c r="FO65" s="13"/>
      <c r="FP65" s="13"/>
      <c r="FQ65" s="22"/>
      <c r="FR65" s="13"/>
      <c r="FS65" s="13"/>
      <c r="FT65" s="13"/>
      <c r="FU65" s="13"/>
      <c r="FV65" s="13"/>
      <c r="FW65" s="13"/>
      <c r="FX65" s="13"/>
      <c r="FY65" s="22"/>
      <c r="FZ65" s="126"/>
      <c r="GA65" s="126"/>
      <c r="GB65" s="126"/>
      <c r="GC65" s="126"/>
      <c r="GD65" s="126"/>
      <c r="GE65" s="13"/>
      <c r="GF65" s="13"/>
      <c r="GG65" s="13"/>
      <c r="GH65" s="13"/>
      <c r="GI65" s="13"/>
      <c r="GJ65" s="13"/>
      <c r="GK65" s="13"/>
      <c r="GL65" s="22"/>
      <c r="GM65" s="13"/>
      <c r="GN65" s="13"/>
      <c r="GO65" s="13"/>
      <c r="GP65" s="13"/>
      <c r="GQ65" s="13"/>
      <c r="GR65" s="13"/>
      <c r="GS65" s="13"/>
      <c r="GT65" s="22"/>
      <c r="GU65" s="13"/>
      <c r="GV65" s="13"/>
      <c r="GW65" s="13"/>
      <c r="GX65" s="13"/>
      <c r="GY65" s="13"/>
      <c r="GZ65" s="13"/>
      <c r="HA65" s="13"/>
      <c r="HB65" s="22"/>
      <c r="HC65" s="13"/>
      <c r="HD65" s="13"/>
      <c r="HE65" s="13"/>
      <c r="HF65" s="13"/>
      <c r="HG65" s="13"/>
      <c r="HH65" s="13"/>
      <c r="HI65" s="13"/>
      <c r="HJ65" s="22"/>
      <c r="HK65" s="13"/>
      <c r="HL65" s="13"/>
      <c r="HM65" s="13"/>
      <c r="HN65" s="13"/>
      <c r="HO65" s="13"/>
      <c r="HP65" s="13"/>
      <c r="HQ65" s="13"/>
      <c r="HR65" s="22"/>
      <c r="HS65" s="126"/>
      <c r="HT65" s="126"/>
      <c r="HU65" s="126"/>
      <c r="HV65" s="126"/>
      <c r="HW65" s="126"/>
      <c r="HX65" s="126"/>
      <c r="HY65" s="126"/>
      <c r="HZ65" s="126"/>
      <c r="IA65" s="126"/>
      <c r="IB65" s="126"/>
      <c r="IC65" s="126"/>
      <c r="ID65" s="126"/>
      <c r="IE65" s="126"/>
      <c r="IF65" s="131"/>
      <c r="IG65" s="611"/>
    </row>
    <row r="66" spans="1:242" s="98" customFormat="1" ht="16.5" customHeight="1" hidden="1" thickBot="1">
      <c r="A66" s="86"/>
      <c r="B66" s="87"/>
      <c r="C66" s="374" t="s">
        <v>308</v>
      </c>
      <c r="D66" s="132"/>
      <c r="E66" s="133"/>
      <c r="F66" s="133"/>
      <c r="G66" s="133"/>
      <c r="H66" s="133"/>
      <c r="I66" s="133"/>
      <c r="J66" s="133"/>
      <c r="K66" s="133"/>
      <c r="L66" s="132"/>
      <c r="M66" s="133"/>
      <c r="N66" s="133"/>
      <c r="O66" s="133"/>
      <c r="P66" s="133"/>
      <c r="Q66" s="133"/>
      <c r="R66" s="133"/>
      <c r="S66" s="133"/>
      <c r="T66" s="132"/>
      <c r="U66" s="133"/>
      <c r="V66" s="133"/>
      <c r="W66" s="133"/>
      <c r="X66" s="133"/>
      <c r="Y66" s="133"/>
      <c r="Z66" s="133"/>
      <c r="AA66" s="134"/>
      <c r="AB66" s="132"/>
      <c r="AC66" s="133"/>
      <c r="AD66" s="133"/>
      <c r="AE66" s="133"/>
      <c r="AF66" s="133"/>
      <c r="AG66" s="133"/>
      <c r="AH66" s="133"/>
      <c r="AI66" s="133"/>
      <c r="AJ66" s="132"/>
      <c r="AK66" s="133"/>
      <c r="AL66" s="133"/>
      <c r="AM66" s="133"/>
      <c r="AN66" s="133"/>
      <c r="AO66" s="133"/>
      <c r="AP66" s="133"/>
      <c r="AQ66" s="133"/>
      <c r="AR66" s="132"/>
      <c r="AS66" s="105"/>
      <c r="AT66" s="101"/>
      <c r="AU66" s="101"/>
      <c r="AV66" s="102"/>
      <c r="AW66" s="103"/>
      <c r="AX66" s="103"/>
      <c r="AY66" s="104"/>
      <c r="AZ66" s="95"/>
      <c r="BA66" s="94"/>
      <c r="BB66" s="91"/>
      <c r="BC66" s="119"/>
      <c r="BD66" s="182"/>
      <c r="BE66" s="101"/>
      <c r="BF66" s="101"/>
      <c r="BG66" s="102"/>
      <c r="BH66" s="103"/>
      <c r="BI66" s="103"/>
      <c r="BJ66" s="104"/>
      <c r="BK66" s="187"/>
      <c r="BL66" s="103"/>
      <c r="BM66" s="184"/>
      <c r="BN66" s="184"/>
      <c r="BO66" s="184"/>
      <c r="BP66" s="184"/>
      <c r="BQ66" s="184"/>
      <c r="BR66" s="184"/>
      <c r="BS66" s="185"/>
      <c r="BT66" s="103"/>
      <c r="BU66" s="103"/>
      <c r="BV66" s="104"/>
      <c r="BW66" s="183"/>
      <c r="BX66" s="182"/>
      <c r="BY66" s="101"/>
      <c r="BZ66" s="101"/>
      <c r="CA66" s="102"/>
      <c r="CB66" s="103"/>
      <c r="CC66" s="103"/>
      <c r="CD66" s="104"/>
      <c r="CE66" s="183"/>
      <c r="CF66" s="182"/>
      <c r="CG66" s="101"/>
      <c r="CH66" s="101"/>
      <c r="CI66" s="102"/>
      <c r="CJ66" s="103"/>
      <c r="CK66" s="103"/>
      <c r="CL66" s="104"/>
      <c r="CM66" s="183"/>
      <c r="CN66" s="182"/>
      <c r="CO66" s="101"/>
      <c r="CP66" s="101"/>
      <c r="CQ66" s="102"/>
      <c r="CR66" s="103"/>
      <c r="CS66" s="103"/>
      <c r="CT66" s="104"/>
      <c r="CU66" s="183"/>
      <c r="CV66" s="182"/>
      <c r="CW66" s="101"/>
      <c r="CX66" s="101"/>
      <c r="CY66" s="102"/>
      <c r="CZ66" s="103"/>
      <c r="DA66" s="103"/>
      <c r="DB66" s="104"/>
      <c r="DC66" s="183"/>
      <c r="DD66" s="182"/>
      <c r="DE66" s="101"/>
      <c r="DF66" s="101"/>
      <c r="DG66" s="102"/>
      <c r="DH66" s="103"/>
      <c r="DI66" s="103"/>
      <c r="DJ66" s="104"/>
      <c r="DK66" s="183"/>
      <c r="DL66" s="182"/>
      <c r="DM66" s="101"/>
      <c r="DN66" s="101"/>
      <c r="DO66" s="102"/>
      <c r="DP66" s="103"/>
      <c r="DQ66" s="103"/>
      <c r="DR66" s="104"/>
      <c r="DS66" s="183"/>
      <c r="DT66" s="186"/>
      <c r="DU66" s="186"/>
      <c r="DV66" s="186"/>
      <c r="DW66" s="187"/>
      <c r="DX66" s="184"/>
      <c r="DY66" s="103"/>
      <c r="DZ66" s="103"/>
      <c r="EA66" s="103"/>
      <c r="EB66" s="182"/>
      <c r="EC66" s="57"/>
      <c r="ED66" s="58"/>
      <c r="EE66" s="58"/>
      <c r="EF66" s="53"/>
      <c r="EG66" s="34"/>
      <c r="EH66" s="34"/>
      <c r="EI66" s="180"/>
      <c r="EJ66" s="181"/>
      <c r="EK66" s="57"/>
      <c r="EL66" s="58"/>
      <c r="EM66" s="58"/>
      <c r="EN66" s="53"/>
      <c r="EO66" s="34"/>
      <c r="EP66" s="34"/>
      <c r="EQ66" s="180"/>
      <c r="ER66" s="181"/>
      <c r="ES66" s="57"/>
      <c r="ET66" s="58"/>
      <c r="EU66" s="58"/>
      <c r="EV66" s="53"/>
      <c r="EW66" s="34"/>
      <c r="EX66" s="34"/>
      <c r="EY66" s="180"/>
      <c r="EZ66" s="181"/>
      <c r="FA66" s="57"/>
      <c r="FB66" s="58"/>
      <c r="FC66" s="58"/>
      <c r="FD66" s="53"/>
      <c r="FE66" s="34"/>
      <c r="FF66" s="34"/>
      <c r="FG66" s="180"/>
      <c r="FH66" s="181"/>
      <c r="FI66" s="57"/>
      <c r="FJ66" s="58"/>
      <c r="FK66" s="58"/>
      <c r="FL66" s="53"/>
      <c r="FM66" s="34"/>
      <c r="FN66" s="34"/>
      <c r="FO66" s="180"/>
      <c r="FP66" s="181"/>
      <c r="FQ66" s="57"/>
      <c r="FR66" s="58"/>
      <c r="FS66" s="58"/>
      <c r="FT66" s="53"/>
      <c r="FU66" s="34"/>
      <c r="FV66" s="34"/>
      <c r="FW66" s="180"/>
      <c r="FX66" s="181"/>
      <c r="FY66" s="122"/>
      <c r="FZ66" s="122"/>
      <c r="GA66" s="122"/>
      <c r="GB66" s="122"/>
      <c r="GC66" s="122"/>
      <c r="GD66" s="57"/>
      <c r="GE66" s="58"/>
      <c r="GF66" s="58"/>
      <c r="GG66" s="53"/>
      <c r="GH66" s="34"/>
      <c r="GI66" s="34"/>
      <c r="GJ66" s="180"/>
      <c r="GK66" s="181"/>
      <c r="GL66" s="57"/>
      <c r="GM66" s="58"/>
      <c r="GN66" s="58"/>
      <c r="GO66" s="53"/>
      <c r="GP66" s="34"/>
      <c r="GQ66" s="34"/>
      <c r="GR66" s="180"/>
      <c r="GS66" s="181"/>
      <c r="GT66" s="57"/>
      <c r="GU66" s="58"/>
      <c r="GV66" s="58"/>
      <c r="GW66" s="53"/>
      <c r="GX66" s="34"/>
      <c r="GY66" s="34"/>
      <c r="GZ66" s="180"/>
      <c r="HA66" s="181"/>
      <c r="HB66" s="57"/>
      <c r="HC66" s="58"/>
      <c r="HD66" s="58"/>
      <c r="HE66" s="53"/>
      <c r="HF66" s="34"/>
      <c r="HG66" s="34"/>
      <c r="HH66" s="180"/>
      <c r="HI66" s="181"/>
      <c r="HJ66" s="57"/>
      <c r="HK66" s="58"/>
      <c r="HL66" s="58"/>
      <c r="HM66" s="53"/>
      <c r="HN66" s="34"/>
      <c r="HO66" s="34"/>
      <c r="HP66" s="180"/>
      <c r="HQ66" s="181"/>
      <c r="HR66" s="122"/>
      <c r="HS66" s="122"/>
      <c r="HT66" s="122"/>
      <c r="HU66" s="122"/>
      <c r="HV66" s="122"/>
      <c r="HW66" s="122"/>
      <c r="HX66" s="122"/>
      <c r="HY66" s="122"/>
      <c r="HZ66" s="122"/>
      <c r="IA66" s="122"/>
      <c r="IB66" s="122"/>
      <c r="IC66" s="122"/>
      <c r="ID66" s="122"/>
      <c r="IE66" s="123"/>
      <c r="IF66" s="122"/>
      <c r="IG66" s="608"/>
      <c r="IH66" s="126"/>
    </row>
    <row r="67" spans="1:242" s="17" customFormat="1" ht="18" customHeight="1" hidden="1">
      <c r="A67" s="274">
        <f>A26+1</f>
        <v>4</v>
      </c>
      <c r="B67" s="275" t="s">
        <v>96</v>
      </c>
      <c r="C67" s="276" t="s">
        <v>181</v>
      </c>
      <c r="D67" s="277" t="s">
        <v>182</v>
      </c>
      <c r="E67" s="278">
        <v>5.6</v>
      </c>
      <c r="F67" s="279">
        <v>1</v>
      </c>
      <c r="G67" s="279">
        <v>5</v>
      </c>
      <c r="H67" s="280" t="str">
        <f>IF(ISBLANK(G67),F67,F67&amp;"/"&amp;G67)</f>
        <v>1/5</v>
      </c>
      <c r="I67" s="281">
        <f>ROUND((E67+F67)/2,1)</f>
        <v>3.3</v>
      </c>
      <c r="J67" s="281">
        <f>IF(ISNUMBER(G67),ROUND((E67+G67)/2,1),"-")</f>
        <v>5.3</v>
      </c>
      <c r="K67" s="282">
        <f>MAX(I67:J67)</f>
        <v>5.3</v>
      </c>
      <c r="L67" s="283" t="str">
        <f>IF(I67&gt;=5,I67,IF(J67&gt;=5,I67&amp;"/"&amp;J67,I67&amp;"/"&amp;J67))</f>
        <v>3.3/5.3</v>
      </c>
      <c r="M67" s="281">
        <v>5.5</v>
      </c>
      <c r="N67" s="279">
        <v>8</v>
      </c>
      <c r="O67" s="279"/>
      <c r="P67" s="280">
        <f>IF(ISBLANK(O67),N67,N67&amp;"/"&amp;O67)</f>
        <v>8</v>
      </c>
      <c r="Q67" s="281">
        <f>ROUND((M67+N67)/2,1)</f>
        <v>6.8</v>
      </c>
      <c r="R67" s="281" t="str">
        <f>IF(ISNUMBER(O67),ROUND((M67+O67)/2,1),"-")</f>
        <v>-</v>
      </c>
      <c r="S67" s="282">
        <f>MAX(Q67:R67)</f>
        <v>6.8</v>
      </c>
      <c r="T67" s="283">
        <f>IF(Q67&gt;=5,Q67,IF(R67&gt;=5,Q67&amp;"/"&amp;R67,Q67&amp;"/"&amp;R67))</f>
        <v>6.8</v>
      </c>
      <c r="U67" s="281">
        <v>6.3</v>
      </c>
      <c r="V67" s="279">
        <v>2</v>
      </c>
      <c r="W67" s="279">
        <v>6</v>
      </c>
      <c r="X67" s="280" t="str">
        <f>IF(ISBLANK(W67),V67,V67&amp;"/"&amp;W67)</f>
        <v>2/6</v>
      </c>
      <c r="Y67" s="281">
        <f>ROUND((U67+V67)/2,1)</f>
        <v>4.2</v>
      </c>
      <c r="Z67" s="281">
        <f>IF(ISNUMBER(W67),ROUND((U67+W67)/2,1),"-")</f>
        <v>6.2</v>
      </c>
      <c r="AA67" s="282">
        <f>MAX(Y67:Z67)</f>
        <v>6.2</v>
      </c>
      <c r="AB67" s="283" t="str">
        <f>IF(Y67&gt;=5,Y67,IF(Z67&gt;=5,Y67&amp;"/"&amp;Z67,Y67&amp;"/"&amp;Z67))</f>
        <v>4.2/6.2</v>
      </c>
      <c r="AC67" s="281">
        <v>4.3</v>
      </c>
      <c r="AD67" s="279">
        <v>0</v>
      </c>
      <c r="AE67" s="279">
        <v>0</v>
      </c>
      <c r="AF67" s="280" t="str">
        <f>IF(ISBLANK(AE67),AD67,AD67&amp;"/"&amp;AE67)</f>
        <v>0/0</v>
      </c>
      <c r="AG67" s="281">
        <f>ROUND((AC67+AD67)/2,1)</f>
        <v>2.2</v>
      </c>
      <c r="AH67" s="281">
        <f>IF(ISNUMBER(AE67),ROUND((AC67+AE67)/2,1),"-")</f>
        <v>2.2</v>
      </c>
      <c r="AI67" s="282">
        <f>MAX(AG67:AH67)</f>
        <v>2.2</v>
      </c>
      <c r="AJ67" s="284" t="str">
        <f>IF(AG67&gt;=5,AG67,IF(AH67&gt;=5,AG67&amp;"/"&amp;AH67,AG67&amp;"/"&amp;AH67))</f>
        <v>2.2/2.2</v>
      </c>
      <c r="AK67" s="281">
        <v>9</v>
      </c>
      <c r="AL67" s="279">
        <v>0</v>
      </c>
      <c r="AM67" s="279">
        <v>4</v>
      </c>
      <c r="AN67" s="280" t="str">
        <f>IF(ISBLANK(AM67),AL67,AL67&amp;"/"&amp;AM67)</f>
        <v>0/4</v>
      </c>
      <c r="AO67" s="281">
        <f>ROUND((AK67+AL67)/2,1)</f>
        <v>4.5</v>
      </c>
      <c r="AP67" s="281">
        <f>IF(ISNUMBER(AM67),ROUND((AK67+AM67)/2,1),"-")</f>
        <v>6.5</v>
      </c>
      <c r="AQ67" s="282">
        <f>MAX(AO67:AP67)</f>
        <v>6.5</v>
      </c>
      <c r="AR67" s="283" t="str">
        <f>IF(AO67&gt;=5,AO67,IF(AP67&gt;=5,AO67&amp;"/"&amp;AP67,AO67&amp;"/"&amp;AP67))</f>
        <v>4.5/6.5</v>
      </c>
      <c r="AS67" s="281">
        <v>4.7</v>
      </c>
      <c r="AT67" s="279">
        <v>0</v>
      </c>
      <c r="AU67" s="279">
        <v>1</v>
      </c>
      <c r="AV67" s="280" t="str">
        <f>IF(ISBLANK(AU67),AT67,AT67&amp;"/"&amp;AU67)</f>
        <v>0/1</v>
      </c>
      <c r="AW67" s="281">
        <f>ROUND((AS67+AT67)/2,1)</f>
        <v>2.4</v>
      </c>
      <c r="AX67" s="281">
        <f>IF(ISNUMBER(AU67),ROUND((AS67+AU67)/2,1),"-")</f>
        <v>2.9</v>
      </c>
      <c r="AY67" s="282">
        <v>5.6</v>
      </c>
      <c r="AZ67" s="285" t="s">
        <v>293</v>
      </c>
      <c r="BA67" s="369">
        <v>6</v>
      </c>
      <c r="BB67" s="286">
        <f>ROUND((K67*$L$3+S67*$T$3+AA67*$AB$3+AI67*$AJ$3+AQ67*$AR$3+AY67*$AZ$3+BA67*$BA$3)/$BB$3,1)</f>
        <v>5.2</v>
      </c>
      <c r="BC67" s="287" t="str">
        <f>IF(BB67&lt;4,"Kém",IF(BB67&lt;5,"Yếu",IF(BB67&lt;6,"TB",IF(BB67&lt;7,"TBK",IF(BB67&lt;8,"Khá",IF(BB67&lt;9,"Giỏi","XS"))))))</f>
        <v>TB</v>
      </c>
      <c r="BD67" s="278">
        <v>6.7</v>
      </c>
      <c r="BE67" s="279">
        <v>5</v>
      </c>
      <c r="BF67" s="279"/>
      <c r="BG67" s="280">
        <f>IF(ISBLANK(BF67),BE67,BE67&amp;"/"&amp;BF67)</f>
        <v>5</v>
      </c>
      <c r="BH67" s="281">
        <f>ROUND((BD67+BE67)/2,1)</f>
        <v>5.9</v>
      </c>
      <c r="BI67" s="281" t="str">
        <f>IF(ISNUMBER(BF67),ROUND((BD67+BF67)/2,1),"-")</f>
        <v>-</v>
      </c>
      <c r="BJ67" s="288">
        <f>MAX(BH67:BI67)</f>
        <v>5.9</v>
      </c>
      <c r="BK67" s="289">
        <f>IF(BH67&gt;=5,BH67,IF(BI67&gt;=5,BH67&amp;"/"&amp;BI67,BH67&amp;"/"&amp;BI67))</f>
        <v>5.9</v>
      </c>
      <c r="BL67" s="290">
        <v>5</v>
      </c>
      <c r="BM67" s="291"/>
      <c r="BN67" s="291"/>
      <c r="BO67" s="292" t="s">
        <v>240</v>
      </c>
      <c r="BP67" s="290">
        <f>ROUND((BL67+BM67)/2,1)</f>
        <v>2.5</v>
      </c>
      <c r="BQ67" s="290" t="str">
        <f>IF(ISNUMBER(BN67),ROUND((BL67+BN67)/2,1),"-")</f>
        <v>-</v>
      </c>
      <c r="BR67" s="293">
        <f>MAX(BP67:BQ67)</f>
        <v>2.5</v>
      </c>
      <c r="BS67" s="294" t="str">
        <f>IF(BP67&gt;=5,BP67,IF(BQ67&gt;=5,BP67&amp;"/"&amp;BQ67,BP67&amp;"/"&amp;BQ67))</f>
        <v>2.5/-</v>
      </c>
      <c r="BT67" s="281"/>
      <c r="BU67" s="281"/>
      <c r="BV67" s="288"/>
      <c r="BW67" s="289"/>
      <c r="BX67" s="281">
        <v>5.5</v>
      </c>
      <c r="BY67" s="279">
        <v>3</v>
      </c>
      <c r="BZ67" s="279">
        <v>7</v>
      </c>
      <c r="CA67" s="280" t="str">
        <f>IF(ISBLANK(BZ67),BY67,BY67&amp;"/"&amp;BZ67)</f>
        <v>3/7</v>
      </c>
      <c r="CB67" s="281">
        <f>ROUND((BX67+BY67)/2,1)</f>
        <v>4.3</v>
      </c>
      <c r="CC67" s="281">
        <f>IF(ISNUMBER(BZ67),ROUND((BX67+BZ67)/2,1),"-")</f>
        <v>6.3</v>
      </c>
      <c r="CD67" s="288">
        <f>MAX(CB67:CC67)</f>
        <v>6.3</v>
      </c>
      <c r="CE67" s="289" t="str">
        <f>IF(CB67&gt;=5,CB67,IF(CC67&gt;=5,CB67&amp;"/"&amp;CC67,CB67&amp;"/"&amp;CC67))</f>
        <v>4.3/6.3</v>
      </c>
      <c r="CF67" s="281">
        <v>8.5</v>
      </c>
      <c r="CG67" s="279">
        <v>7</v>
      </c>
      <c r="CH67" s="279"/>
      <c r="CI67" s="280">
        <f>IF(ISBLANK(CH67),CG67,CG67&amp;"/"&amp;CH67)</f>
        <v>7</v>
      </c>
      <c r="CJ67" s="281">
        <f>ROUND((CF67+CG67)/2,1)</f>
        <v>7.8</v>
      </c>
      <c r="CK67" s="281" t="str">
        <f>IF(ISNUMBER(CH67),ROUND((CF67+CH67)/2,1),"-")</f>
        <v>-</v>
      </c>
      <c r="CL67" s="288">
        <f>MAX(CJ67:CK67)</f>
        <v>7.8</v>
      </c>
      <c r="CM67" s="289">
        <f>IF(CJ67&gt;=5,CJ67,IF(CK67&gt;=5,CJ67&amp;"/"&amp;CK67,CJ67&amp;"/"&amp;CK67))</f>
        <v>7.8</v>
      </c>
      <c r="CN67" s="281">
        <v>4.8</v>
      </c>
      <c r="CO67" s="279">
        <v>3</v>
      </c>
      <c r="CP67" s="279">
        <v>5</v>
      </c>
      <c r="CQ67" s="280" t="str">
        <f>IF(ISBLANK(CP67),CO67,CO67&amp;"/"&amp;CP67)</f>
        <v>3/5</v>
      </c>
      <c r="CR67" s="281">
        <f>ROUND((CN67+CO67)/2,1)</f>
        <v>3.9</v>
      </c>
      <c r="CS67" s="281">
        <f>IF(ISNUMBER(CP67),ROUND((CN67+CP67)/2,1),"-")</f>
        <v>4.9</v>
      </c>
      <c r="CT67" s="288">
        <v>5.8</v>
      </c>
      <c r="CU67" s="522" t="s">
        <v>421</v>
      </c>
      <c r="CV67" s="281">
        <v>4</v>
      </c>
      <c r="CW67" s="279">
        <v>5</v>
      </c>
      <c r="CX67" s="279">
        <v>4</v>
      </c>
      <c r="CY67" s="280" t="str">
        <f>IF(ISBLANK(CX67),CW67,CW67&amp;"/"&amp;CX67)</f>
        <v>5/4</v>
      </c>
      <c r="CZ67" s="281">
        <f>ROUND((CV67+CW67)/2,1)</f>
        <v>4.5</v>
      </c>
      <c r="DA67" s="281">
        <f>IF(ISNUMBER(CX67),ROUND((CV67+CX67)/2,1),"-")</f>
        <v>4</v>
      </c>
      <c r="DB67" s="288">
        <f>MAX(CZ67:DA67)</f>
        <v>4.5</v>
      </c>
      <c r="DC67" s="294" t="str">
        <f>IF(CZ67&gt;=5,CZ67,IF(DA67&gt;=5,CZ67&amp;"/"&amp;DA67,CZ67&amp;"/"&amp;DA67))</f>
        <v>4.5/4</v>
      </c>
      <c r="DD67" s="281">
        <v>5</v>
      </c>
      <c r="DE67" s="292">
        <v>0</v>
      </c>
      <c r="DF67" s="279">
        <v>4</v>
      </c>
      <c r="DG67" s="280" t="str">
        <f>IF(ISBLANK(DF67),DE67,DE67&amp;"/"&amp;DF67)</f>
        <v>0/4</v>
      </c>
      <c r="DH67" s="281">
        <f>ROUND((DD67+DE67)/2,1)</f>
        <v>2.5</v>
      </c>
      <c r="DI67" s="281">
        <f>IF(ISNUMBER(DF67),ROUND((DD67+DF67)/2,1),"-")</f>
        <v>4.5</v>
      </c>
      <c r="DJ67" s="288">
        <v>5</v>
      </c>
      <c r="DK67" s="522" t="s">
        <v>397</v>
      </c>
      <c r="DL67" s="281">
        <v>8.6</v>
      </c>
      <c r="DM67" s="279">
        <v>7</v>
      </c>
      <c r="DN67" s="279"/>
      <c r="DO67" s="280">
        <f>IF(ISBLANK(DN67),DM67,DM67&amp;"/"&amp;DN67)</f>
        <v>7</v>
      </c>
      <c r="DP67" s="281">
        <f>ROUND((DL67+DM67)/2,1)</f>
        <v>7.8</v>
      </c>
      <c r="DQ67" s="281" t="str">
        <f>IF(ISNUMBER(DN67),ROUND((DL67+DN67)/2,1),"-")</f>
        <v>-</v>
      </c>
      <c r="DR67" s="288">
        <f>MAX(DP67:DQ67)</f>
        <v>7.8</v>
      </c>
      <c r="DS67" s="289">
        <f>IF(DP67&gt;=5,DP67,IF(DQ67&gt;=5,DP67&amp;"/"&amp;DQ67,DP67&amp;"/"&amp;DQ67))</f>
        <v>7.8</v>
      </c>
      <c r="DT67" s="370" t="s">
        <v>250</v>
      </c>
      <c r="DU67" s="371" t="s">
        <v>243</v>
      </c>
      <c r="DV67" s="295">
        <v>7</v>
      </c>
      <c r="DW67" s="296">
        <v>5</v>
      </c>
      <c r="DX67" s="297">
        <v>7</v>
      </c>
      <c r="DY67" s="372">
        <f>ROUND((CL67*$CM$3+CT67*$CU$3+DB67*$DC$3+DJ67*$DK$3+DX67*$DX$3+BJ67*$BK$3+BR67*$BW$3+CD67*$CE$3+DW67*$DW$3+DR67*$DS$3)/$DY$3,1)</f>
        <v>5.5</v>
      </c>
      <c r="DZ67" s="298" t="str">
        <f>IF(DY67&lt;4,"Kém",IF(DY67&lt;5,"Yếu",IF(DY67&lt;6,"TB",IF(DY67&lt;7,"TBK",IF(DY67&lt;8,"Khá",IF(DY67&lt;9,"Giỏi","XS"))))))</f>
        <v>TB</v>
      </c>
      <c r="EA67" s="372">
        <f>ROUND((BB67*$BB$3+DY67*$DY$3)/$EA$3,1)</f>
        <v>5.4</v>
      </c>
      <c r="EB67" s="298" t="str">
        <f>IF(EA67&lt;4,"Kém",IF(EA67&lt;5,"Yếu",IF(EA67&lt;6,"TB",IF(EA67&lt;7,"TBK",IF(EA67&lt;8,"Khá",IF(EA67&lt;9,"Giỏi","XS"))))))</f>
        <v>TB</v>
      </c>
      <c r="EC67" s="57"/>
      <c r="ED67" s="58"/>
      <c r="EE67" s="58"/>
      <c r="EF67" s="53"/>
      <c r="EG67" s="34"/>
      <c r="EH67" s="34"/>
      <c r="EI67" s="180"/>
      <c r="EJ67" s="181"/>
      <c r="EK67" s="57"/>
      <c r="EL67" s="58"/>
      <c r="EM67" s="58"/>
      <c r="EN67" s="53"/>
      <c r="EO67" s="34"/>
      <c r="EP67" s="34"/>
      <c r="EQ67" s="180"/>
      <c r="ER67" s="181"/>
      <c r="ES67" s="57"/>
      <c r="ET67" s="58"/>
      <c r="EU67" s="58"/>
      <c r="EV67" s="53"/>
      <c r="EW67" s="34"/>
      <c r="EX67" s="34"/>
      <c r="EY67" s="180"/>
      <c r="EZ67" s="181"/>
      <c r="FA67" s="57"/>
      <c r="FB67" s="58"/>
      <c r="FC67" s="58"/>
      <c r="FD67" s="53"/>
      <c r="FE67" s="34"/>
      <c r="FF67" s="34"/>
      <c r="FG67" s="180"/>
      <c r="FH67" s="181"/>
      <c r="FI67" s="57"/>
      <c r="FJ67" s="58"/>
      <c r="FK67" s="58"/>
      <c r="FL67" s="53"/>
      <c r="FM67" s="34"/>
      <c r="FN67" s="34"/>
      <c r="FO67" s="180"/>
      <c r="FP67" s="181"/>
      <c r="FQ67" s="57"/>
      <c r="FR67" s="58"/>
      <c r="FS67" s="58"/>
      <c r="FT67" s="53"/>
      <c r="FU67" s="34"/>
      <c r="FV67" s="34"/>
      <c r="FW67" s="180"/>
      <c r="FX67" s="181"/>
      <c r="FY67" s="122"/>
      <c r="FZ67" s="122"/>
      <c r="GA67" s="122"/>
      <c r="GB67" s="122"/>
      <c r="GC67" s="122"/>
      <c r="GD67" s="57"/>
      <c r="GE67" s="58"/>
      <c r="GF67" s="58"/>
      <c r="GG67" s="53"/>
      <c r="GH67" s="34"/>
      <c r="GI67" s="34"/>
      <c r="GJ67" s="180"/>
      <c r="GK67" s="181"/>
      <c r="GL67" s="57"/>
      <c r="GM67" s="58"/>
      <c r="GN67" s="58"/>
      <c r="GO67" s="53"/>
      <c r="GP67" s="34"/>
      <c r="GQ67" s="34"/>
      <c r="GR67" s="180"/>
      <c r="GS67" s="181"/>
      <c r="GT67" s="57"/>
      <c r="GU67" s="58"/>
      <c r="GV67" s="58"/>
      <c r="GW67" s="53"/>
      <c r="GX67" s="34"/>
      <c r="GY67" s="34"/>
      <c r="GZ67" s="180"/>
      <c r="HA67" s="181"/>
      <c r="HB67" s="57"/>
      <c r="HC67" s="58"/>
      <c r="HD67" s="58"/>
      <c r="HE67" s="53"/>
      <c r="HF67" s="34"/>
      <c r="HG67" s="34"/>
      <c r="HH67" s="180"/>
      <c r="HI67" s="181"/>
      <c r="HJ67" s="57"/>
      <c r="HK67" s="58"/>
      <c r="HL67" s="58"/>
      <c r="HM67" s="53"/>
      <c r="HN67" s="34"/>
      <c r="HO67" s="34"/>
      <c r="HP67" s="180"/>
      <c r="HQ67" s="181"/>
      <c r="HR67" s="122"/>
      <c r="HS67" s="122"/>
      <c r="HT67" s="122"/>
      <c r="HU67" s="122"/>
      <c r="HV67" s="122"/>
      <c r="HW67" s="122"/>
      <c r="HX67" s="122"/>
      <c r="HY67" s="122"/>
      <c r="HZ67" s="122"/>
      <c r="IA67" s="122"/>
      <c r="IB67" s="122"/>
      <c r="IC67" s="122"/>
      <c r="ID67" s="122"/>
      <c r="IE67" s="123"/>
      <c r="IF67" s="122"/>
      <c r="IG67" s="608"/>
      <c r="IH67" s="126"/>
    </row>
    <row r="68" spans="1:242" s="17" customFormat="1" ht="18" customHeight="1" hidden="1">
      <c r="A68" s="15">
        <f>A54+1</f>
        <v>12</v>
      </c>
      <c r="B68" s="156" t="s">
        <v>60</v>
      </c>
      <c r="C68" s="157" t="s">
        <v>129</v>
      </c>
      <c r="D68" s="158" t="s">
        <v>52</v>
      </c>
      <c r="E68" s="201">
        <v>6.6</v>
      </c>
      <c r="F68" s="202">
        <v>2</v>
      </c>
      <c r="G68" s="202">
        <v>0</v>
      </c>
      <c r="H68" s="203" t="str">
        <f>IF(ISBLANK(G68),F68,F68&amp;"/"&amp;G68)</f>
        <v>2/0</v>
      </c>
      <c r="I68" s="206">
        <f>ROUND((E68+F68)/2,1)</f>
        <v>4.3</v>
      </c>
      <c r="J68" s="206">
        <f>IF(ISNUMBER(G68),ROUND((E68+G68)/2,1),"-")</f>
        <v>3.3</v>
      </c>
      <c r="K68" s="219">
        <v>4.8</v>
      </c>
      <c r="L68" s="373" t="s">
        <v>275</v>
      </c>
      <c r="M68" s="206">
        <v>6</v>
      </c>
      <c r="N68" s="202">
        <v>0</v>
      </c>
      <c r="O68" s="202">
        <v>6</v>
      </c>
      <c r="P68" s="203" t="str">
        <f>IF(ISBLANK(O68),N68,N68&amp;"/"&amp;O68)</f>
        <v>0/6</v>
      </c>
      <c r="Q68" s="206">
        <f>ROUND((M68+N68)/2,1)</f>
        <v>3</v>
      </c>
      <c r="R68" s="206">
        <f>IF(ISNUMBER(O68),ROUND((M68+O68)/2,1),"-")</f>
        <v>6</v>
      </c>
      <c r="S68" s="219">
        <f>MAX(Q68:R68)</f>
        <v>6</v>
      </c>
      <c r="T68" s="245" t="str">
        <f>IF(Q68&gt;=5,Q68,IF(R68&gt;=5,Q68&amp;"/"&amp;R68,Q68&amp;"/"&amp;R68))</f>
        <v>3/6</v>
      </c>
      <c r="U68" s="206">
        <v>6</v>
      </c>
      <c r="V68" s="202">
        <v>1</v>
      </c>
      <c r="W68" s="202">
        <v>4</v>
      </c>
      <c r="X68" s="203" t="str">
        <f>IF(ISBLANK(W68),V68,V68&amp;"/"&amp;W68)</f>
        <v>1/4</v>
      </c>
      <c r="Y68" s="206">
        <f>ROUND((U68+V68)/2,1)</f>
        <v>3.5</v>
      </c>
      <c r="Z68" s="206">
        <f>IF(ISNUMBER(W68),ROUND((U68+W68)/2,1),"-")</f>
        <v>5</v>
      </c>
      <c r="AA68" s="219">
        <f>MAX(Y68:Z68)</f>
        <v>5</v>
      </c>
      <c r="AB68" s="245" t="str">
        <f>IF(Y68&gt;=5,Y68,IF(Z68&gt;=5,Y68&amp;"/"&amp;Z68,Y68&amp;"/"&amp;Z68))</f>
        <v>3.5/5</v>
      </c>
      <c r="AC68" s="206">
        <v>2.7</v>
      </c>
      <c r="AD68" s="202">
        <v>5</v>
      </c>
      <c r="AE68" s="202">
        <v>6</v>
      </c>
      <c r="AF68" s="203" t="str">
        <f>IF(ISBLANK(AE68),AD68,AD68&amp;"/"&amp;AE68)</f>
        <v>5/6</v>
      </c>
      <c r="AG68" s="206">
        <f>ROUND((AC68+AD68)/2,1)</f>
        <v>3.9</v>
      </c>
      <c r="AH68" s="206">
        <f>IF(ISNUMBER(AE68),ROUND((AC68+AE68)/2,1),"-")</f>
        <v>4.4</v>
      </c>
      <c r="AI68" s="219">
        <f>MAX(AG68:AH68)</f>
        <v>4.4</v>
      </c>
      <c r="AJ68" s="252" t="str">
        <f>IF(AG68&gt;=5,AG68,IF(AH68&gt;=5,AG68&amp;"/"&amp;AH68,AG68&amp;"/"&amp;AH68))</f>
        <v>3.9/4.4</v>
      </c>
      <c r="AK68" s="206">
        <v>6.5</v>
      </c>
      <c r="AL68" s="202">
        <v>3</v>
      </c>
      <c r="AM68" s="202">
        <v>3</v>
      </c>
      <c r="AN68" s="203" t="str">
        <f>IF(ISBLANK(AM68),AL68,AL68&amp;"/"&amp;AM68)</f>
        <v>3/3</v>
      </c>
      <c r="AO68" s="206">
        <f>ROUND((AK68+AL68)/2,1)</f>
        <v>4.8</v>
      </c>
      <c r="AP68" s="206">
        <f>IF(ISNUMBER(AM68),ROUND((AK68+AM68)/2,1),"-")</f>
        <v>4.8</v>
      </c>
      <c r="AQ68" s="219">
        <f>MAX(AO68:AP68)</f>
        <v>4.8</v>
      </c>
      <c r="AR68" s="252" t="str">
        <f>IF(AO68&gt;=5,AO68,IF(AP68&gt;=5,AO68&amp;"/"&amp;AP68,AO68&amp;"/"&amp;AP68))</f>
        <v>4.8/4.8</v>
      </c>
      <c r="AS68" s="206">
        <v>3.3</v>
      </c>
      <c r="AT68" s="202">
        <v>0</v>
      </c>
      <c r="AU68" s="202">
        <v>2</v>
      </c>
      <c r="AV68" s="203" t="str">
        <f>IF(ISBLANK(AU68),AT68,AT68&amp;"/"&amp;AU68)</f>
        <v>0/2</v>
      </c>
      <c r="AW68" s="206">
        <f>ROUND((AS68+AT68)/2,1)</f>
        <v>1.7</v>
      </c>
      <c r="AX68" s="206">
        <f>IF(ISNUMBER(AU68),ROUND((AS68+AU68)/2,1),"-")</f>
        <v>2.7</v>
      </c>
      <c r="AY68" s="219">
        <v>6.5</v>
      </c>
      <c r="AZ68" s="253" t="s">
        <v>279</v>
      </c>
      <c r="BA68" s="207">
        <v>6</v>
      </c>
      <c r="BB68" s="167">
        <f>ROUND((K68*$L$3+S68*$T$3+AA68*$AB$3+AI68*$AJ$3+AQ68*$AR$3+AY68*$AZ$3+BA68*$BA$3)/$BB$3,1)</f>
        <v>5.3</v>
      </c>
      <c r="BC68" s="208" t="str">
        <f>IF(BB68&lt;4,"Kém",IF(BB68&lt;5,"Yếu",IF(BB68&lt;6,"TB",IF(BB68&lt;7,"TBK",IF(BB68&lt;8,"Khá",IF(BB68&lt;9,"Giỏi","XS"))))))</f>
        <v>TB</v>
      </c>
      <c r="BD68" s="201">
        <v>5</v>
      </c>
      <c r="BE68" s="202">
        <v>4</v>
      </c>
      <c r="BF68" s="202">
        <v>5</v>
      </c>
      <c r="BG68" s="203" t="str">
        <f>IF(ISBLANK(BF68),BE68,BE68&amp;"/"&amp;BF68)</f>
        <v>4/5</v>
      </c>
      <c r="BH68" s="206">
        <f>ROUND((BD68+BE68)/2,1)</f>
        <v>4.5</v>
      </c>
      <c r="BI68" s="206">
        <f>IF(ISNUMBER(BF68),ROUND((BD68+BF68)/2,1),"-")</f>
        <v>5</v>
      </c>
      <c r="BJ68" s="244">
        <f>MAX(BH68:BI68)</f>
        <v>5</v>
      </c>
      <c r="BK68" s="216" t="str">
        <f>IF(BH68&gt;=5,BH68,IF(BI68&gt;=5,BH68&amp;"/"&amp;BI68,BH68&amp;"/"&amp;BI68))</f>
        <v>4.5/5</v>
      </c>
      <c r="BL68" s="220">
        <v>3</v>
      </c>
      <c r="BM68" s="243"/>
      <c r="BN68" s="243"/>
      <c r="BO68" s="213" t="s">
        <v>240</v>
      </c>
      <c r="BP68" s="220">
        <f>ROUND((BL68+BM68)/2,1)</f>
        <v>1.5</v>
      </c>
      <c r="BQ68" s="220" t="str">
        <f>IF(ISNUMBER(BN68),ROUND((BL68+BN68)/2,1),"-")</f>
        <v>-</v>
      </c>
      <c r="BR68" s="301">
        <f>MAX(BP68:BQ68)</f>
        <v>1.5</v>
      </c>
      <c r="BS68" s="300" t="str">
        <f>IF(BP68&gt;=5,BP68,IF(BQ68&gt;=5,BP68&amp;"/"&amp;BQ68,BP68&amp;"/"&amp;BQ68))</f>
        <v>1.5/-</v>
      </c>
      <c r="BT68" s="206"/>
      <c r="BU68" s="206"/>
      <c r="BV68" s="244"/>
      <c r="BW68" s="216"/>
      <c r="BX68" s="206">
        <v>5.5</v>
      </c>
      <c r="BY68" s="202">
        <v>1</v>
      </c>
      <c r="BZ68" s="202">
        <v>3</v>
      </c>
      <c r="CA68" s="203" t="str">
        <f>IF(ISBLANK(BZ68),BY68,BY68&amp;"/"&amp;BZ68)</f>
        <v>1/3</v>
      </c>
      <c r="CB68" s="206">
        <f>ROUND((BX68+BY68)/2,1)</f>
        <v>3.3</v>
      </c>
      <c r="CC68" s="206">
        <f>IF(ISNUMBER(BZ68),ROUND((BX68+BZ68)/2,1),"-")</f>
        <v>4.3</v>
      </c>
      <c r="CD68" s="244">
        <f>MAX(CB68:CC68)</f>
        <v>4.3</v>
      </c>
      <c r="CE68" s="300" t="str">
        <f>IF(CB68&gt;=5,CB68,IF(CC68&gt;=5,CB68&amp;"/"&amp;CC68,CB68&amp;"/"&amp;CC68))</f>
        <v>3.3/4.3</v>
      </c>
      <c r="CF68" s="206">
        <v>8</v>
      </c>
      <c r="CG68" s="202">
        <v>6</v>
      </c>
      <c r="CH68" s="202"/>
      <c r="CI68" s="203">
        <f>IF(ISBLANK(CH68),CG68,CG68&amp;"/"&amp;CH68)</f>
        <v>6</v>
      </c>
      <c r="CJ68" s="206">
        <f>ROUND((CF68+CG68)/2,1)</f>
        <v>7</v>
      </c>
      <c r="CK68" s="206" t="str">
        <f>IF(ISNUMBER(CH68),ROUND((CF68+CH68)/2,1),"-")</f>
        <v>-</v>
      </c>
      <c r="CL68" s="244">
        <f>MAX(CJ68:CK68)</f>
        <v>7</v>
      </c>
      <c r="CM68" s="216">
        <f>IF(CJ68&gt;=5,CJ68,IF(CK68&gt;=5,CJ68&amp;"/"&amp;CK68,CJ68&amp;"/"&amp;CK68))</f>
        <v>7</v>
      </c>
      <c r="CN68" s="206">
        <v>5.2</v>
      </c>
      <c r="CO68" s="202">
        <v>0</v>
      </c>
      <c r="CP68" s="202">
        <v>3</v>
      </c>
      <c r="CQ68" s="203" t="str">
        <f>IF(ISBLANK(CP68),CO68,CO68&amp;"/"&amp;CP68)</f>
        <v>0/3</v>
      </c>
      <c r="CR68" s="206">
        <f>ROUND((CN68+CO68)/2,1)</f>
        <v>2.6</v>
      </c>
      <c r="CS68" s="206">
        <f>IF(ISNUMBER(CP68),ROUND((CN68+CP68)/2,1),"-")</f>
        <v>4.1</v>
      </c>
      <c r="CT68" s="244">
        <f>MAX(CR68:CS68)</f>
        <v>4.1</v>
      </c>
      <c r="CU68" s="300" t="str">
        <f>IF(CR68&gt;=5,CR68,IF(CS68&gt;=5,CR68&amp;"/"&amp;CS68,CR68&amp;"/"&amp;CS68))</f>
        <v>2.6/4.1</v>
      </c>
      <c r="CV68" s="206">
        <v>5.2</v>
      </c>
      <c r="CW68" s="202">
        <v>0</v>
      </c>
      <c r="CX68" s="202">
        <v>3</v>
      </c>
      <c r="CY68" s="203" t="str">
        <f>IF(ISBLANK(CX68),CW68,CW68&amp;"/"&amp;CX68)</f>
        <v>0/3</v>
      </c>
      <c r="CZ68" s="206">
        <f>ROUND((CV68+CW68)/2,1)</f>
        <v>2.6</v>
      </c>
      <c r="DA68" s="206">
        <f>IF(ISNUMBER(CX68),ROUND((CV68+CX68)/2,1),"-")</f>
        <v>4.1</v>
      </c>
      <c r="DB68" s="244">
        <f>MAX(CZ68:DA68)</f>
        <v>4.1</v>
      </c>
      <c r="DC68" s="300" t="str">
        <f>IF(CZ68&gt;=5,CZ68,IF(DA68&gt;=5,CZ68&amp;"/"&amp;DA68,CZ68&amp;"/"&amp;DA68))</f>
        <v>2.6/4.1</v>
      </c>
      <c r="DD68" s="206">
        <v>5</v>
      </c>
      <c r="DE68" s="202">
        <v>5</v>
      </c>
      <c r="DF68" s="202"/>
      <c r="DG68" s="203">
        <f>IF(ISBLANK(DF68),DE68,DE68&amp;"/"&amp;DF68)</f>
        <v>5</v>
      </c>
      <c r="DH68" s="206">
        <f>ROUND((DD68+DE68)/2,1)</f>
        <v>5</v>
      </c>
      <c r="DI68" s="206" t="str">
        <f>IF(ISNUMBER(DF68),ROUND((DD68+DF68)/2,1),"-")</f>
        <v>-</v>
      </c>
      <c r="DJ68" s="244">
        <f>MAX(DH68:DI68)</f>
        <v>5</v>
      </c>
      <c r="DK68" s="216">
        <f>IF(DH68&gt;=5,DH68,IF(DI68&gt;=5,DH68&amp;"/"&amp;DI68,DH68&amp;"/"&amp;DI68))</f>
        <v>5</v>
      </c>
      <c r="DL68" s="206">
        <v>7</v>
      </c>
      <c r="DM68" s="202">
        <v>5</v>
      </c>
      <c r="DN68" s="202"/>
      <c r="DO68" s="203">
        <f>IF(ISBLANK(DN68),DM68,DM68&amp;"/"&amp;DN68)</f>
        <v>5</v>
      </c>
      <c r="DP68" s="206">
        <f>ROUND((DL68+DM68)/2,1)</f>
        <v>6</v>
      </c>
      <c r="DQ68" s="206" t="str">
        <f>IF(ISNUMBER(DN68),ROUND((DL68+DN68)/2,1),"-")</f>
        <v>-</v>
      </c>
      <c r="DR68" s="244">
        <f>MAX(DP68:DQ68)</f>
        <v>6</v>
      </c>
      <c r="DS68" s="216">
        <f>IF(DP68&gt;=5,DP68,IF(DQ68&gt;=5,DP68&amp;"/"&amp;DQ68,DP68&amp;"/"&amp;DQ68))</f>
        <v>6</v>
      </c>
      <c r="DT68" s="223" t="s">
        <v>244</v>
      </c>
      <c r="DU68" s="222">
        <v>6</v>
      </c>
      <c r="DV68" s="222">
        <v>7</v>
      </c>
      <c r="DW68" s="302">
        <v>6.3</v>
      </c>
      <c r="DX68" s="303">
        <v>7</v>
      </c>
      <c r="DY68" s="304">
        <f>ROUND((CL68*$CM$3+CT68*$CU$3+DB68*$DC$3+DJ68*$DK$3+DX68*$DX$3+BJ68*$BK$3+BR68*$BW$3+CD68*$CE$3+DW68*$DW$3+DR68*$DS$3)/$DY$3,1)</f>
        <v>4.6</v>
      </c>
      <c r="DZ68" s="305" t="str">
        <f>IF(DY68&lt;4,"Kém",IF(DY68&lt;5,"Yếu",IF(DY68&lt;6,"TB",IF(DY68&lt;7,"TBK",IF(DY68&lt;8,"Khá",IF(DY68&lt;9,"Giỏi","XS"))))))</f>
        <v>Yếu</v>
      </c>
      <c r="EA68" s="304">
        <f>ROUND((BB68*$BB$3+DY68*$DY$3)/$EA$3,1)</f>
        <v>4.9</v>
      </c>
      <c r="EB68" s="306" t="str">
        <f>IF(EA68&lt;4,"Kém",IF(EA68&lt;5,"Yếu",IF(EA68&lt;6,"TB",IF(EA68&lt;7,"TBK",IF(EA68&lt;8,"Khá",IF(EA68&lt;9,"Giỏi","XS"))))))</f>
        <v>Yếu</v>
      </c>
      <c r="EC68" s="428"/>
      <c r="ED68" s="429"/>
      <c r="EE68" s="429"/>
      <c r="EF68" s="430">
        <f>IF(ISBLANK(EE68),ED68,ED68&amp;"/"&amp;EE68)</f>
        <v>0</v>
      </c>
      <c r="EG68" s="28">
        <f>ROUND((EC68+ED68)/2,1)</f>
        <v>0</v>
      </c>
      <c r="EH68" s="28" t="str">
        <f>IF(ISNUMBER(EE68),ROUND((EC68+EE68)/2,1),"-")</f>
        <v>-</v>
      </c>
      <c r="EI68" s="191">
        <f>MAX(EG68:EH68)</f>
        <v>0</v>
      </c>
      <c r="EJ68" s="192" t="str">
        <f>IF(EG68&gt;=5,EG68,IF(EH68&gt;=5,EG68&amp;"/"&amp;EH68,EG68&amp;"/"&amp;EH68))</f>
        <v>0/-</v>
      </c>
      <c r="EK68" s="428"/>
      <c r="EL68" s="429"/>
      <c r="EM68" s="429"/>
      <c r="EN68" s="430">
        <f>IF(ISBLANK(EM68),EL68,EL68&amp;"/"&amp;EM68)</f>
        <v>0</v>
      </c>
      <c r="EO68" s="28">
        <f>ROUND((EK68+EL68)/2,1)</f>
        <v>0</v>
      </c>
      <c r="EP68" s="28" t="str">
        <f>IF(ISNUMBER(EM68),ROUND((EK68+EM68)/2,1),"-")</f>
        <v>-</v>
      </c>
      <c r="EQ68" s="191">
        <f>MAX(EO68:EP68)</f>
        <v>0</v>
      </c>
      <c r="ER68" s="192" t="str">
        <f>IF(EO68&gt;=5,EO68,IF(EP68&gt;=5,EO68&amp;"/"&amp;EP68,EO68&amp;"/"&amp;EP68))</f>
        <v>0/-</v>
      </c>
      <c r="ES68" s="428"/>
      <c r="ET68" s="429"/>
      <c r="EU68" s="429"/>
      <c r="EV68" s="430">
        <f>IF(ISBLANK(EU68),ET68,ET68&amp;"/"&amp;EU68)</f>
        <v>0</v>
      </c>
      <c r="EW68" s="28">
        <f>ROUND((ES68+ET68)/2,1)</f>
        <v>0</v>
      </c>
      <c r="EX68" s="28" t="str">
        <f>IF(ISNUMBER(EU68),ROUND((ES68+EU68)/2,1),"-")</f>
        <v>-</v>
      </c>
      <c r="EY68" s="191">
        <f>MAX(EW68:EX68)</f>
        <v>0</v>
      </c>
      <c r="EZ68" s="192" t="str">
        <f>IF(EW68&gt;=5,EW68,IF(EX68&gt;=5,EW68&amp;"/"&amp;EX68,EW68&amp;"/"&amp;EX68))</f>
        <v>0/-</v>
      </c>
      <c r="FA68" s="428"/>
      <c r="FB68" s="429"/>
      <c r="FC68" s="429"/>
      <c r="FD68" s="430">
        <f>IF(ISBLANK(FC68),FB68,FB68&amp;"/"&amp;FC68)</f>
        <v>0</v>
      </c>
      <c r="FE68" s="28">
        <f>ROUND((FA68+FB68)/2,1)</f>
        <v>0</v>
      </c>
      <c r="FF68" s="28" t="str">
        <f>IF(ISNUMBER(FC68),ROUND((FA68+FC68)/2,1),"-")</f>
        <v>-</v>
      </c>
      <c r="FG68" s="191">
        <f>MAX(FE68:FF68)</f>
        <v>0</v>
      </c>
      <c r="FH68" s="192" t="str">
        <f>IF(FE68&gt;=5,FE68,IF(FF68&gt;=5,FE68&amp;"/"&amp;FF68,FE68&amp;"/"&amp;FF68))</f>
        <v>0/-</v>
      </c>
      <c r="FI68" s="428"/>
      <c r="FJ68" s="429"/>
      <c r="FK68" s="429"/>
      <c r="FL68" s="430">
        <f>IF(ISBLANK(FK68),FJ68,FJ68&amp;"/"&amp;FK68)</f>
        <v>0</v>
      </c>
      <c r="FM68" s="28">
        <f>ROUND((FI68+FJ68)/2,1)</f>
        <v>0</v>
      </c>
      <c r="FN68" s="28" t="str">
        <f>IF(ISNUMBER(FK68),ROUND((FI68+FK68)/2,1),"-")</f>
        <v>-</v>
      </c>
      <c r="FO68" s="191">
        <f>MAX(FM68:FN68)</f>
        <v>0</v>
      </c>
      <c r="FP68" s="192" t="str">
        <f>IF(FM68&gt;=5,FM68,IF(FN68&gt;=5,FM68&amp;"/"&amp;FN68,FM68&amp;"/"&amp;FN68))</f>
        <v>0/-</v>
      </c>
      <c r="FQ68" s="428"/>
      <c r="FR68" s="429"/>
      <c r="FS68" s="429"/>
      <c r="FT68" s="430">
        <f>IF(ISBLANK(FS68),FR68,FR68&amp;"/"&amp;FS68)</f>
        <v>0</v>
      </c>
      <c r="FU68" s="28">
        <f>ROUND((FQ68+FR68)/2,1)</f>
        <v>0</v>
      </c>
      <c r="FV68" s="28" t="str">
        <f>IF(ISNUMBER(FS68),ROUND((FQ68+FS68)/2,1),"-")</f>
        <v>-</v>
      </c>
      <c r="FW68" s="191">
        <f>MAX(FU68:FV68)</f>
        <v>0</v>
      </c>
      <c r="FX68" s="487" t="str">
        <f>IF(FU68&gt;=5,FU68,IF(FV68&gt;=5,FU68&amp;"/"&amp;FV68,FU68&amp;"/"&amp;FV68))</f>
        <v>0/-</v>
      </c>
      <c r="FY68" s="488"/>
      <c r="FZ68" s="488"/>
      <c r="GA68" s="488"/>
      <c r="GB68" s="268">
        <f>ROUND((EI68*$EI$3+EQ68*$EQ$3+EY68*$EY$3+FG68*$FG$3+FO68*$FO$3+FW68*$FW$3+FY68*$FY$3+FZ68*$FZ$3+GA68*$GA$3)/$GB$3,1)</f>
        <v>0</v>
      </c>
      <c r="GC68" s="489" t="str">
        <f>IF(GB68&lt;4,"Kém",IF(GB68&lt;5,"Yếu",IF(GB68&lt;6,"TB",IF(GB68&lt;7,"TBK",IF(GB68&lt;8,"Khá",IF(GB68&lt;9,"Giỏi","XS"))))))</f>
        <v>Kém</v>
      </c>
      <c r="GD68" s="428"/>
      <c r="GE68" s="429"/>
      <c r="GF68" s="429"/>
      <c r="GG68" s="430">
        <f>IF(ISBLANK(GF68),GE68,GE68&amp;"/"&amp;GF68)</f>
        <v>0</v>
      </c>
      <c r="GH68" s="28">
        <f>ROUND((GD68+GE68)/2,1)</f>
        <v>0</v>
      </c>
      <c r="GI68" s="28" t="str">
        <f>IF(ISNUMBER(GF68),ROUND((GD68+GF68)/2,1),"-")</f>
        <v>-</v>
      </c>
      <c r="GJ68" s="191">
        <f>MAX(GH68:GI68)</f>
        <v>0</v>
      </c>
      <c r="GK68" s="192" t="str">
        <f>IF(GH68&gt;=5,GH68,IF(GI68&gt;=5,GH68&amp;"/"&amp;GI68,GH68&amp;"/"&amp;GI68))</f>
        <v>0/-</v>
      </c>
      <c r="GL68" s="428"/>
      <c r="GM68" s="429"/>
      <c r="GN68" s="429"/>
      <c r="GO68" s="430">
        <f>IF(ISBLANK(GN68),GM68,GM68&amp;"/"&amp;GN68)</f>
        <v>0</v>
      </c>
      <c r="GP68" s="28">
        <f>ROUND((GL68+GM68)/2,1)</f>
        <v>0</v>
      </c>
      <c r="GQ68" s="28" t="str">
        <f>IF(ISNUMBER(GN68),ROUND((GL68+GN68)/2,1),"-")</f>
        <v>-</v>
      </c>
      <c r="GR68" s="191">
        <f>MAX(GP68:GQ68)</f>
        <v>0</v>
      </c>
      <c r="GS68" s="192" t="str">
        <f>IF(GP68&gt;=5,GP68,IF(GQ68&gt;=5,GP68&amp;"/"&amp;GQ68,GP68&amp;"/"&amp;GQ68))</f>
        <v>0/-</v>
      </c>
      <c r="GT68" s="428"/>
      <c r="GU68" s="429"/>
      <c r="GV68" s="429"/>
      <c r="GW68" s="430">
        <f>IF(ISBLANK(GV68),GU68,GU68&amp;"/"&amp;GV68)</f>
        <v>0</v>
      </c>
      <c r="GX68" s="28">
        <f>ROUND((GT68+GU68)/2,1)</f>
        <v>0</v>
      </c>
      <c r="GY68" s="28" t="str">
        <f>IF(ISNUMBER(GV68),ROUND((GT68+GV68)/2,1),"-")</f>
        <v>-</v>
      </c>
      <c r="GZ68" s="191">
        <f>MAX(GX68:GY68)</f>
        <v>0</v>
      </c>
      <c r="HA68" s="192" t="str">
        <f>IF(GX68&gt;=5,GX68,IF(GY68&gt;=5,GX68&amp;"/"&amp;GY68,GX68&amp;"/"&amp;GY68))</f>
        <v>0/-</v>
      </c>
      <c r="HB68" s="428"/>
      <c r="HC68" s="429"/>
      <c r="HD68" s="429"/>
      <c r="HE68" s="430">
        <f>IF(ISBLANK(HD68),HC68,HC68&amp;"/"&amp;HD68)</f>
        <v>0</v>
      </c>
      <c r="HF68" s="28">
        <f>ROUND((HB68+HC68)/2,1)</f>
        <v>0</v>
      </c>
      <c r="HG68" s="28" t="str">
        <f>IF(ISNUMBER(HD68),ROUND((HB68+HD68)/2,1),"-")</f>
        <v>-</v>
      </c>
      <c r="HH68" s="191">
        <f>MAX(HF68:HG68)</f>
        <v>0</v>
      </c>
      <c r="HI68" s="192" t="str">
        <f>IF(HF68&gt;=5,HF68,IF(HG68&gt;=5,HF68&amp;"/"&amp;HG68,HF68&amp;"/"&amp;HG68))</f>
        <v>0/-</v>
      </c>
      <c r="HJ68" s="428"/>
      <c r="HK68" s="429"/>
      <c r="HL68" s="429"/>
      <c r="HM68" s="430">
        <f>IF(ISBLANK(HL68),HK68,HK68&amp;"/"&amp;HL68)</f>
        <v>0</v>
      </c>
      <c r="HN68" s="28">
        <f>ROUND((HJ68+HK68)/2,1)</f>
        <v>0</v>
      </c>
      <c r="HO68" s="28" t="str">
        <f>IF(ISNUMBER(HL68),ROUND((HJ68+HL68)/2,1),"-")</f>
        <v>-</v>
      </c>
      <c r="HP68" s="191">
        <f>MAX(HN68:HO68)</f>
        <v>0</v>
      </c>
      <c r="HQ68" s="192" t="str">
        <f>IF(HN68&gt;=5,HN68,IF(HO68&gt;=5,HN68&amp;"/"&amp;HO68,HN68&amp;"/"&amp;HO68))</f>
        <v>0/-</v>
      </c>
      <c r="HR68" s="488"/>
      <c r="HS68" s="488"/>
      <c r="HT68" s="488"/>
      <c r="HU68" s="490"/>
      <c r="HV68" s="491">
        <f>ROUND((GR68*$GR$3+GJ68*$GJ$3+GZ68*$GZ$3+HH68*$HH$3+HP68*$HP$3+HR68*$HR$3+HS68*$HS$3+HT68*$HT$3+HU68*$HU$3)/$HV$3,1)</f>
        <v>0</v>
      </c>
      <c r="HW68" s="492" t="str">
        <f>IF(HV68&lt;4,"Kém",IF(HV68&lt;5,"Yếu",IF(HV68&lt;6,"TB",IF(HV68&lt;7,"TBK",IF(HV68&lt;8,"Khá",IF(HV68&lt;9,"Giỏi","XS"))))))</f>
        <v>Kém</v>
      </c>
      <c r="HX68" s="423">
        <f>ROUND((HV68*$HV$3+GB68*$GB$3)/$HX$3,1)</f>
        <v>0</v>
      </c>
      <c r="HY68" s="489" t="str">
        <f>IF(HX68&lt;4,"Kém",IF(HX68&lt;5,"Yếu",IF(HX68&lt;6,"TB",IF(HX68&lt;7,"TBK",IF(HX68&lt;8,"Khá",IF(HX68&lt;9,"Giỏi","XS"))))))</f>
        <v>Kém</v>
      </c>
      <c r="HZ68" s="427">
        <f>ROUND((HX68*$HX$3+EA68*$EA$3)/$HZ$3,1)</f>
        <v>2.5</v>
      </c>
      <c r="IA68" s="489" t="str">
        <f>IF(HZ68&lt;4,"Kém",IF(HZ68&lt;5,"Yếu",IF(HZ68&lt;6,"TB",IF(HZ68&lt;7,"TBK",IF(HZ68&lt;8,"Khá",IF(HZ68&lt;9,"Giỏi","XS"))))))</f>
        <v>Kém</v>
      </c>
      <c r="IB68" s="488"/>
      <c r="IC68" s="488"/>
      <c r="ID68" s="488"/>
      <c r="IE68" s="493">
        <f>ROUND(SUM(IB68:ID68)/3,1)</f>
        <v>0</v>
      </c>
      <c r="IF68" s="427">
        <f>ROUND((HZ68+IE68)/2,1)</f>
        <v>1.3</v>
      </c>
      <c r="IG68" s="612" t="str">
        <f>IF(IF68&lt;4,"Kém",IF(IF68&lt;5,"Yếu",IF(IF68&lt;6,"TB",IF(IF68&lt;7,"TBK",IF(IF68&lt;8,"Khá",IF(IF68&lt;9,"Giỏi","XS"))))))</f>
        <v>Kém</v>
      </c>
      <c r="IH68" s="489"/>
    </row>
    <row r="69" spans="1:242" s="17" customFormat="1" ht="18" customHeight="1" hidden="1">
      <c r="A69" s="15">
        <f>A68+1</f>
        <v>13</v>
      </c>
      <c r="B69" s="156" t="s">
        <v>83</v>
      </c>
      <c r="C69" s="157" t="s">
        <v>163</v>
      </c>
      <c r="D69" s="158" t="s">
        <v>128</v>
      </c>
      <c r="E69" s="201">
        <v>6.8</v>
      </c>
      <c r="F69" s="202">
        <v>2</v>
      </c>
      <c r="G69" s="202">
        <v>6</v>
      </c>
      <c r="H69" s="203" t="str">
        <f>IF(ISBLANK(G69),F69,F69&amp;"/"&amp;G69)</f>
        <v>2/6</v>
      </c>
      <c r="I69" s="206">
        <f>ROUND((E69+F69)/2,1)</f>
        <v>4.4</v>
      </c>
      <c r="J69" s="206">
        <f>IF(ISNUMBER(G69),ROUND((E69+G69)/2,1),"-")</f>
        <v>6.4</v>
      </c>
      <c r="K69" s="219">
        <f>MAX(I69:J69)</f>
        <v>6.4</v>
      </c>
      <c r="L69" s="245" t="str">
        <f>IF(I69&gt;=5,I69,IF(J69&gt;=5,I69&amp;"/"&amp;J69,I69&amp;"/"&amp;J69))</f>
        <v>4.4/6.4</v>
      </c>
      <c r="M69" s="206">
        <v>7</v>
      </c>
      <c r="N69" s="202">
        <v>7</v>
      </c>
      <c r="O69" s="202"/>
      <c r="P69" s="203">
        <f>IF(ISBLANK(O69),N69,N69&amp;"/"&amp;O69)</f>
        <v>7</v>
      </c>
      <c r="Q69" s="206">
        <f>ROUND((M69+N69)/2,1)</f>
        <v>7</v>
      </c>
      <c r="R69" s="206" t="str">
        <f>IF(ISNUMBER(O69),ROUND((M69+O69)/2,1),"-")</f>
        <v>-</v>
      </c>
      <c r="S69" s="219">
        <f>MAX(Q69:R69)</f>
        <v>7</v>
      </c>
      <c r="T69" s="245">
        <f>IF(Q69&gt;=5,Q69,IF(R69&gt;=5,Q69&amp;"/"&amp;R69,Q69&amp;"/"&amp;R69))</f>
        <v>7</v>
      </c>
      <c r="U69" s="206">
        <v>5.3</v>
      </c>
      <c r="V69" s="202">
        <v>4</v>
      </c>
      <c r="W69" s="202">
        <v>0</v>
      </c>
      <c r="X69" s="203" t="str">
        <f>IF(ISBLANK(W69),V69,V69&amp;"/"&amp;W69)</f>
        <v>4/0</v>
      </c>
      <c r="Y69" s="206">
        <f>ROUND((U69+V69)/2,1)</f>
        <v>4.7</v>
      </c>
      <c r="Z69" s="206">
        <f>IF(ISNUMBER(W69),ROUND((U69+W69)/2,1),"-")</f>
        <v>2.7</v>
      </c>
      <c r="AA69" s="219">
        <f>MAX(Y69:Z69)</f>
        <v>4.7</v>
      </c>
      <c r="AB69" s="252" t="str">
        <f>IF(Y69&gt;=5,Y69,IF(Z69&gt;=5,Y69&amp;"/"&amp;Z69,Y69&amp;"/"&amp;Z69))</f>
        <v>4.7/2.7</v>
      </c>
      <c r="AC69" s="206">
        <v>7.3</v>
      </c>
      <c r="AD69" s="202">
        <v>4</v>
      </c>
      <c r="AE69" s="202"/>
      <c r="AF69" s="203">
        <f>IF(ISBLANK(AE69),AD69,AD69&amp;"/"&amp;AE69)</f>
        <v>4</v>
      </c>
      <c r="AG69" s="206">
        <f>ROUND((AC69+AD69)/2,1)</f>
        <v>5.7</v>
      </c>
      <c r="AH69" s="206" t="str">
        <f>IF(ISNUMBER(AE69),ROUND((AC69+AE69)/2,1),"-")</f>
        <v>-</v>
      </c>
      <c r="AI69" s="219">
        <f>MAX(AG69:AH69)</f>
        <v>5.7</v>
      </c>
      <c r="AJ69" s="245">
        <f>IF(AG69&gt;=5,AG69,IF(AH69&gt;=5,AG69&amp;"/"&amp;AH69,AG69&amp;"/"&amp;AH69))</f>
        <v>5.7</v>
      </c>
      <c r="AK69" s="206">
        <v>4</v>
      </c>
      <c r="AL69" s="202">
        <v>3</v>
      </c>
      <c r="AM69" s="202">
        <v>1</v>
      </c>
      <c r="AN69" s="203" t="str">
        <f>IF(ISBLANK(AM69),AL69,AL69&amp;"/"&amp;AM69)</f>
        <v>3/1</v>
      </c>
      <c r="AO69" s="206">
        <f>ROUND((AK69+AL69)/2,1)</f>
        <v>3.5</v>
      </c>
      <c r="AP69" s="206">
        <f>IF(ISNUMBER(AM69),ROUND((AK69+AM69)/2,1),"-")</f>
        <v>2.5</v>
      </c>
      <c r="AQ69" s="219">
        <f>MAX(AO69:AP69)</f>
        <v>3.5</v>
      </c>
      <c r="AR69" s="252" t="str">
        <f>IF(AO69&gt;=5,AO69,IF(AP69&gt;=5,AO69&amp;"/"&amp;AP69,AO69&amp;"/"&amp;AP69))</f>
        <v>3.5/2.5</v>
      </c>
      <c r="AS69" s="206">
        <f>8/3</f>
        <v>2.6666666666666665</v>
      </c>
      <c r="AT69" s="202">
        <v>0</v>
      </c>
      <c r="AU69" s="202">
        <v>0</v>
      </c>
      <c r="AV69" s="203" t="str">
        <f>IF(ISBLANK(AU69),AT69,AT69&amp;"/"&amp;AU69)</f>
        <v>0/0</v>
      </c>
      <c r="AW69" s="206">
        <f>ROUND((AS69+AT69)/2,1)</f>
        <v>1.3</v>
      </c>
      <c r="AX69" s="206">
        <f>IF(ISNUMBER(AU69),ROUND((AS69+AU69)/2,1),"-")</f>
        <v>1.3</v>
      </c>
      <c r="AY69" s="219">
        <f>MAX(AW69:AX69)</f>
        <v>1.3</v>
      </c>
      <c r="AZ69" s="252" t="str">
        <f>IF(AW69&gt;=5,AW69,IF(AX69&gt;=5,AW69&amp;"/"&amp;AX69,AW69&amp;"/"&amp;AX69))</f>
        <v>1.3/1.3</v>
      </c>
      <c r="BA69" s="231">
        <v>1</v>
      </c>
      <c r="BB69" s="167">
        <f>ROUND((K69*$L$3+S69*$T$3+AA69*$AB$3+AI69*$AJ$3+AQ69*$AR$3+AY69*$AZ$3+BA69*$BA$3)/$BB$3,1)</f>
        <v>4.4</v>
      </c>
      <c r="BC69" s="208" t="str">
        <f>IF(BB69&lt;4,"Kém",IF(BB69&lt;5,"Yếu",IF(BB69&lt;6,"TB",IF(BB69&lt;7,"TBK",IF(BB69&lt;8,"Khá",IF(BB69&lt;9,"Giỏi","XS"))))))</f>
        <v>Yếu</v>
      </c>
      <c r="BD69" s="201">
        <v>1.7</v>
      </c>
      <c r="BE69" s="226"/>
      <c r="BF69" s="226"/>
      <c r="BG69" s="226" t="s">
        <v>232</v>
      </c>
      <c r="BH69" s="230">
        <f>ROUND((BD69+BE69)/2,1)</f>
        <v>0.9</v>
      </c>
      <c r="BI69" s="230" t="str">
        <f>IF(ISNUMBER(BF69),ROUND((BD69+BF69)/2,1),"-")</f>
        <v>-</v>
      </c>
      <c r="BJ69" s="299">
        <f>MAX(BH69:BI69)</f>
        <v>0.9</v>
      </c>
      <c r="BK69" s="300" t="str">
        <f>IF(BH69&gt;=5,BH69,IF(BI69&gt;=5,BH69&amp;"/"&amp;BI69,BH69&amp;"/"&amp;BI69))</f>
        <v>0.9/-</v>
      </c>
      <c r="BL69" s="220">
        <v>6</v>
      </c>
      <c r="BM69" s="243"/>
      <c r="BN69" s="243"/>
      <c r="BO69" s="213" t="s">
        <v>240</v>
      </c>
      <c r="BP69" s="220">
        <f>ROUND((BL69+BM69)/2,1)</f>
        <v>3</v>
      </c>
      <c r="BQ69" s="220" t="str">
        <f>IF(ISNUMBER(BN69),ROUND((BL69+BN69)/2,1),"-")</f>
        <v>-</v>
      </c>
      <c r="BR69" s="301">
        <f>MAX(BP69:BQ69)</f>
        <v>3</v>
      </c>
      <c r="BS69" s="300" t="str">
        <f>IF(BP69&gt;=5,BP69,IF(BQ69&gt;=5,BP69&amp;"/"&amp;BQ69,BP69&amp;"/"&amp;BQ69))</f>
        <v>3/-</v>
      </c>
      <c r="BT69" s="206"/>
      <c r="BU69" s="206"/>
      <c r="BV69" s="244"/>
      <c r="BW69" s="216"/>
      <c r="BX69" s="206">
        <v>5</v>
      </c>
      <c r="BY69" s="202">
        <v>4</v>
      </c>
      <c r="BZ69" s="202">
        <v>2</v>
      </c>
      <c r="CA69" s="203" t="str">
        <f>IF(ISBLANK(BZ69),BY69,BY69&amp;"/"&amp;BZ69)</f>
        <v>4/2</v>
      </c>
      <c r="CB69" s="206">
        <f>ROUND((BX69+BY69)/2,1)</f>
        <v>4.5</v>
      </c>
      <c r="CC69" s="206">
        <f>IF(ISNUMBER(BZ69),ROUND((BX69+BZ69)/2,1),"-")</f>
        <v>3.5</v>
      </c>
      <c r="CD69" s="244">
        <f>MAX(CB69:CC69)</f>
        <v>4.5</v>
      </c>
      <c r="CE69" s="300" t="str">
        <f>IF(CB69&gt;=5,CB69,IF(CC69&gt;=5,CB69&amp;"/"&amp;CC69,CB69&amp;"/"&amp;CC69))</f>
        <v>4.5/3.5</v>
      </c>
      <c r="CF69" s="206">
        <v>5.5</v>
      </c>
      <c r="CG69" s="202">
        <v>5</v>
      </c>
      <c r="CH69" s="202"/>
      <c r="CI69" s="203">
        <f>IF(ISBLANK(CH69),CG69,CG69&amp;"/"&amp;CH69)</f>
        <v>5</v>
      </c>
      <c r="CJ69" s="206">
        <f>ROUND((CF69+CG69)/2,1)</f>
        <v>5.3</v>
      </c>
      <c r="CK69" s="206" t="str">
        <f>IF(ISNUMBER(CH69),ROUND((CF69+CH69)/2,1),"-")</f>
        <v>-</v>
      </c>
      <c r="CL69" s="244">
        <f>MAX(CJ69:CK69)</f>
        <v>5.3</v>
      </c>
      <c r="CM69" s="216">
        <f>IF(CJ69&gt;=5,CJ69,IF(CK69&gt;=5,CJ69&amp;"/"&amp;CK69,CJ69&amp;"/"&amp;CK69))</f>
        <v>5.3</v>
      </c>
      <c r="CN69" s="206">
        <v>5.4</v>
      </c>
      <c r="CO69" s="202">
        <v>0</v>
      </c>
      <c r="CP69" s="202">
        <v>4</v>
      </c>
      <c r="CQ69" s="203" t="str">
        <f>IF(ISBLANK(CP69),CO69,CO69&amp;"/"&amp;CP69)</f>
        <v>0/4</v>
      </c>
      <c r="CR69" s="206">
        <f>ROUND((CN69+CO69)/2,1)</f>
        <v>2.7</v>
      </c>
      <c r="CS69" s="206">
        <f>IF(ISNUMBER(CP69),ROUND((CN69+CP69)/2,1),"-")</f>
        <v>4.7</v>
      </c>
      <c r="CT69" s="244">
        <f>MAX(CR69:CS69)</f>
        <v>4.7</v>
      </c>
      <c r="CU69" s="300" t="str">
        <f>IF(CR69&gt;=5,CR69,IF(CS69&gt;=5,CR69&amp;"/"&amp;CS69,CR69&amp;"/"&amp;CS69))</f>
        <v>2.7/4.7</v>
      </c>
      <c r="CV69" s="206">
        <v>5.5</v>
      </c>
      <c r="CW69" s="202">
        <v>3</v>
      </c>
      <c r="CX69" s="202">
        <v>5</v>
      </c>
      <c r="CY69" s="203" t="str">
        <f>IF(ISBLANK(CX69),CW69,CW69&amp;"/"&amp;CX69)</f>
        <v>3/5</v>
      </c>
      <c r="CZ69" s="206">
        <f>ROUND((CV69+CW69)/2,1)</f>
        <v>4.3</v>
      </c>
      <c r="DA69" s="206">
        <f>IF(ISNUMBER(CX69),ROUND((CV69+CX69)/2,1),"-")</f>
        <v>5.3</v>
      </c>
      <c r="DB69" s="244">
        <f>MAX(CZ69:DA69)</f>
        <v>5.3</v>
      </c>
      <c r="DC69" s="216" t="str">
        <f>IF(CZ69&gt;=5,CZ69,IF(DA69&gt;=5,CZ69&amp;"/"&amp;DA69,CZ69&amp;"/"&amp;DA69))</f>
        <v>4.3/5.3</v>
      </c>
      <c r="DD69" s="206">
        <v>6</v>
      </c>
      <c r="DE69" s="202">
        <v>3</v>
      </c>
      <c r="DF69" s="202">
        <v>1</v>
      </c>
      <c r="DG69" s="203" t="str">
        <f>IF(ISBLANK(DF69),DE69,DE69&amp;"/"&amp;DF69)</f>
        <v>3/1</v>
      </c>
      <c r="DH69" s="206">
        <f>ROUND((DD69+DE69)/2,1)</f>
        <v>4.5</v>
      </c>
      <c r="DI69" s="206">
        <f>IF(ISNUMBER(DF69),ROUND((DD69+DF69)/2,1),"-")</f>
        <v>3.5</v>
      </c>
      <c r="DJ69" s="244">
        <f>MAX(DH69:DI69)</f>
        <v>4.5</v>
      </c>
      <c r="DK69" s="300" t="str">
        <f>IF(DH69&gt;=5,DH69,IF(DI69&gt;=5,DH69&amp;"/"&amp;DI69,DH69&amp;"/"&amp;DI69))</f>
        <v>4.5/3.5</v>
      </c>
      <c r="DL69" s="206">
        <v>7.6</v>
      </c>
      <c r="DM69" s="202">
        <v>7</v>
      </c>
      <c r="DN69" s="202"/>
      <c r="DO69" s="203">
        <f>IF(ISBLANK(DN69),DM69,DM69&amp;"/"&amp;DN69)</f>
        <v>7</v>
      </c>
      <c r="DP69" s="206">
        <f>ROUND((DL69+DM69)/2,1)</f>
        <v>7.3</v>
      </c>
      <c r="DQ69" s="206" t="str">
        <f>IF(ISNUMBER(DN69),ROUND((DL69+DN69)/2,1),"-")</f>
        <v>-</v>
      </c>
      <c r="DR69" s="244">
        <f>MAX(DP69:DQ69)</f>
        <v>7.3</v>
      </c>
      <c r="DS69" s="216">
        <f>IF(DP69&gt;=5,DP69,IF(DQ69&gt;=5,DP69&amp;"/"&amp;DQ69,DP69&amp;"/"&amp;DQ69))</f>
        <v>7.3</v>
      </c>
      <c r="DT69" s="229" t="s">
        <v>307</v>
      </c>
      <c r="DU69" s="222">
        <v>6</v>
      </c>
      <c r="DV69" s="222">
        <v>7</v>
      </c>
      <c r="DW69" s="302">
        <v>5</v>
      </c>
      <c r="DX69" s="303">
        <v>7</v>
      </c>
      <c r="DY69" s="304">
        <f>ROUND((CL69*$CM$3+CT69*$CU$3+DB69*$DC$3+DJ69*$DK$3+DX69*$DX$3+BJ69*$BK$3+BR69*$BW$3+CD69*$CE$3+DW69*$DW$3+DR69*$DS$3)/$DY$3,1)</f>
        <v>4.4</v>
      </c>
      <c r="DZ69" s="305" t="str">
        <f>IF(DY69&lt;4,"Kém",IF(DY69&lt;5,"Yếu",IF(DY69&lt;6,"TB",IF(DY69&lt;7,"TBK",IF(DY69&lt;8,"Khá",IF(DY69&lt;9,"Giỏi","XS"))))))</f>
        <v>Yếu</v>
      </c>
      <c r="EA69" s="304">
        <f>ROUND((BB69*$BB$3+DY69*$DY$3)/$EA$3,1)</f>
        <v>4.4</v>
      </c>
      <c r="EB69" s="306" t="str">
        <f>IF(EA69&lt;4,"Kém",IF(EA69&lt;5,"Yếu",IF(EA69&lt;6,"TB",IF(EA69&lt;7,"TBK",IF(EA69&lt;8,"Khá",IF(EA69&lt;9,"Giỏi","XS"))))))</f>
        <v>Yếu</v>
      </c>
      <c r="EC69" s="428"/>
      <c r="ED69" s="429"/>
      <c r="EE69" s="429"/>
      <c r="EF69" s="430">
        <f>IF(ISBLANK(EE69),ED69,ED69&amp;"/"&amp;EE69)</f>
        <v>0</v>
      </c>
      <c r="EG69" s="28">
        <f>ROUND((EC69+ED69)/2,1)</f>
        <v>0</v>
      </c>
      <c r="EH69" s="28" t="str">
        <f>IF(ISNUMBER(EE69),ROUND((EC69+EE69)/2,1),"-")</f>
        <v>-</v>
      </c>
      <c r="EI69" s="191">
        <f>MAX(EG69:EH69)</f>
        <v>0</v>
      </c>
      <c r="EJ69" s="192" t="str">
        <f>IF(EG69&gt;=5,EG69,IF(EH69&gt;=5,EG69&amp;"/"&amp;EH69,EG69&amp;"/"&amp;EH69))</f>
        <v>0/-</v>
      </c>
      <c r="EK69" s="428"/>
      <c r="EL69" s="429"/>
      <c r="EM69" s="429"/>
      <c r="EN69" s="430">
        <f>IF(ISBLANK(EM69),EL69,EL69&amp;"/"&amp;EM69)</f>
        <v>0</v>
      </c>
      <c r="EO69" s="28">
        <f>ROUND((EK69+EL69)/2,1)</f>
        <v>0</v>
      </c>
      <c r="EP69" s="28" t="str">
        <f>IF(ISNUMBER(EM69),ROUND((EK69+EM69)/2,1),"-")</f>
        <v>-</v>
      </c>
      <c r="EQ69" s="191">
        <f>MAX(EO69:EP69)</f>
        <v>0</v>
      </c>
      <c r="ER69" s="192" t="str">
        <f>IF(EO69&gt;=5,EO69,IF(EP69&gt;=5,EO69&amp;"/"&amp;EP69,EO69&amp;"/"&amp;EP69))</f>
        <v>0/-</v>
      </c>
      <c r="ES69" s="428"/>
      <c r="ET69" s="429"/>
      <c r="EU69" s="429"/>
      <c r="EV69" s="430">
        <f>IF(ISBLANK(EU69),ET69,ET69&amp;"/"&amp;EU69)</f>
        <v>0</v>
      </c>
      <c r="EW69" s="28">
        <f>ROUND((ES69+ET69)/2,1)</f>
        <v>0</v>
      </c>
      <c r="EX69" s="28" t="str">
        <f>IF(ISNUMBER(EU69),ROUND((ES69+EU69)/2,1),"-")</f>
        <v>-</v>
      </c>
      <c r="EY69" s="191">
        <f>MAX(EW69:EX69)</f>
        <v>0</v>
      </c>
      <c r="EZ69" s="192" t="str">
        <f>IF(EW69&gt;=5,EW69,IF(EX69&gt;=5,EW69&amp;"/"&amp;EX69,EW69&amp;"/"&amp;EX69))</f>
        <v>0/-</v>
      </c>
      <c r="FA69" s="428"/>
      <c r="FB69" s="429"/>
      <c r="FC69" s="429"/>
      <c r="FD69" s="430">
        <f>IF(ISBLANK(FC69),FB69,FB69&amp;"/"&amp;FC69)</f>
        <v>0</v>
      </c>
      <c r="FE69" s="28">
        <f>ROUND((FA69+FB69)/2,1)</f>
        <v>0</v>
      </c>
      <c r="FF69" s="28" t="str">
        <f>IF(ISNUMBER(FC69),ROUND((FA69+FC69)/2,1),"-")</f>
        <v>-</v>
      </c>
      <c r="FG69" s="191">
        <f>MAX(FE69:FF69)</f>
        <v>0</v>
      </c>
      <c r="FH69" s="192" t="str">
        <f>IF(FE69&gt;=5,FE69,IF(FF69&gt;=5,FE69&amp;"/"&amp;FF69,FE69&amp;"/"&amp;FF69))</f>
        <v>0/-</v>
      </c>
      <c r="FI69" s="428"/>
      <c r="FJ69" s="429"/>
      <c r="FK69" s="429"/>
      <c r="FL69" s="430">
        <f>IF(ISBLANK(FK69),FJ69,FJ69&amp;"/"&amp;FK69)</f>
        <v>0</v>
      </c>
      <c r="FM69" s="28">
        <f>ROUND((FI69+FJ69)/2,1)</f>
        <v>0</v>
      </c>
      <c r="FN69" s="28" t="str">
        <f>IF(ISNUMBER(FK69),ROUND((FI69+FK69)/2,1),"-")</f>
        <v>-</v>
      </c>
      <c r="FO69" s="191">
        <f>MAX(FM69:FN69)</f>
        <v>0</v>
      </c>
      <c r="FP69" s="192" t="str">
        <f>IF(FM69&gt;=5,FM69,IF(FN69&gt;=5,FM69&amp;"/"&amp;FN69,FM69&amp;"/"&amp;FN69))</f>
        <v>0/-</v>
      </c>
      <c r="FQ69" s="428"/>
      <c r="FR69" s="429"/>
      <c r="FS69" s="429"/>
      <c r="FT69" s="430">
        <f>IF(ISBLANK(FS69),FR69,FR69&amp;"/"&amp;FS69)</f>
        <v>0</v>
      </c>
      <c r="FU69" s="28">
        <f>ROUND((FQ69+FR69)/2,1)</f>
        <v>0</v>
      </c>
      <c r="FV69" s="28" t="str">
        <f>IF(ISNUMBER(FS69),ROUND((FQ69+FS69)/2,1),"-")</f>
        <v>-</v>
      </c>
      <c r="FW69" s="191">
        <f>MAX(FU69:FV69)</f>
        <v>0</v>
      </c>
      <c r="FX69" s="487" t="str">
        <f>IF(FU69&gt;=5,FU69,IF(FV69&gt;=5,FU69&amp;"/"&amp;FV69,FU69&amp;"/"&amp;FV69))</f>
        <v>0/-</v>
      </c>
      <c r="FY69" s="488"/>
      <c r="FZ69" s="488"/>
      <c r="GA69" s="488"/>
      <c r="GB69" s="268">
        <f>ROUND((EI69*$EI$3+EQ69*$EQ$3+EY69*$EY$3+FG69*$FG$3+FO69*$FO$3+FW69*$FW$3+FY69*$FY$3+FZ69*$FZ$3+GA69*$GA$3)/$GB$3,1)</f>
        <v>0</v>
      </c>
      <c r="GC69" s="489" t="str">
        <f>IF(GB69&lt;4,"Kém",IF(GB69&lt;5,"Yếu",IF(GB69&lt;6,"TB",IF(GB69&lt;7,"TBK",IF(GB69&lt;8,"Khá",IF(GB69&lt;9,"Giỏi","XS"))))))</f>
        <v>Kém</v>
      </c>
      <c r="GD69" s="428"/>
      <c r="GE69" s="429"/>
      <c r="GF69" s="429"/>
      <c r="GG69" s="430">
        <f>IF(ISBLANK(GF69),GE69,GE69&amp;"/"&amp;GF69)</f>
        <v>0</v>
      </c>
      <c r="GH69" s="28">
        <f>ROUND((GD69+GE69)/2,1)</f>
        <v>0</v>
      </c>
      <c r="GI69" s="28" t="str">
        <f>IF(ISNUMBER(GF69),ROUND((GD69+GF69)/2,1),"-")</f>
        <v>-</v>
      </c>
      <c r="GJ69" s="191">
        <f>MAX(GH69:GI69)</f>
        <v>0</v>
      </c>
      <c r="GK69" s="192" t="str">
        <f>IF(GH69&gt;=5,GH69,IF(GI69&gt;=5,GH69&amp;"/"&amp;GI69,GH69&amp;"/"&amp;GI69))</f>
        <v>0/-</v>
      </c>
      <c r="GL69" s="428"/>
      <c r="GM69" s="429"/>
      <c r="GN69" s="429"/>
      <c r="GO69" s="430">
        <f>IF(ISBLANK(GN69),GM69,GM69&amp;"/"&amp;GN69)</f>
        <v>0</v>
      </c>
      <c r="GP69" s="28">
        <f>ROUND((GL69+GM69)/2,1)</f>
        <v>0</v>
      </c>
      <c r="GQ69" s="28" t="str">
        <f>IF(ISNUMBER(GN69),ROUND((GL69+GN69)/2,1),"-")</f>
        <v>-</v>
      </c>
      <c r="GR69" s="191">
        <f>MAX(GP69:GQ69)</f>
        <v>0</v>
      </c>
      <c r="GS69" s="192" t="str">
        <f>IF(GP69&gt;=5,GP69,IF(GQ69&gt;=5,GP69&amp;"/"&amp;GQ69,GP69&amp;"/"&amp;GQ69))</f>
        <v>0/-</v>
      </c>
      <c r="GT69" s="428"/>
      <c r="GU69" s="429"/>
      <c r="GV69" s="429"/>
      <c r="GW69" s="430">
        <f>IF(ISBLANK(GV69),GU69,GU69&amp;"/"&amp;GV69)</f>
        <v>0</v>
      </c>
      <c r="GX69" s="28">
        <f>ROUND((GT69+GU69)/2,1)</f>
        <v>0</v>
      </c>
      <c r="GY69" s="28" t="str">
        <f>IF(ISNUMBER(GV69),ROUND((GT69+GV69)/2,1),"-")</f>
        <v>-</v>
      </c>
      <c r="GZ69" s="191">
        <f>MAX(GX69:GY69)</f>
        <v>0</v>
      </c>
      <c r="HA69" s="192" t="str">
        <f>IF(GX69&gt;=5,GX69,IF(GY69&gt;=5,GX69&amp;"/"&amp;GY69,GX69&amp;"/"&amp;GY69))</f>
        <v>0/-</v>
      </c>
      <c r="HB69" s="428"/>
      <c r="HC69" s="429"/>
      <c r="HD69" s="429"/>
      <c r="HE69" s="430">
        <f>IF(ISBLANK(HD69),HC69,HC69&amp;"/"&amp;HD69)</f>
        <v>0</v>
      </c>
      <c r="HF69" s="28">
        <f>ROUND((HB69+HC69)/2,1)</f>
        <v>0</v>
      </c>
      <c r="HG69" s="28" t="str">
        <f>IF(ISNUMBER(HD69),ROUND((HB69+HD69)/2,1),"-")</f>
        <v>-</v>
      </c>
      <c r="HH69" s="191">
        <f>MAX(HF69:HG69)</f>
        <v>0</v>
      </c>
      <c r="HI69" s="192" t="str">
        <f>IF(HF69&gt;=5,HF69,IF(HG69&gt;=5,HF69&amp;"/"&amp;HG69,HF69&amp;"/"&amp;HG69))</f>
        <v>0/-</v>
      </c>
      <c r="HJ69" s="428"/>
      <c r="HK69" s="429"/>
      <c r="HL69" s="429"/>
      <c r="HM69" s="430">
        <f>IF(ISBLANK(HL69),HK69,HK69&amp;"/"&amp;HL69)</f>
        <v>0</v>
      </c>
      <c r="HN69" s="28">
        <f>ROUND((HJ69+HK69)/2,1)</f>
        <v>0</v>
      </c>
      <c r="HO69" s="28" t="str">
        <f>IF(ISNUMBER(HL69),ROUND((HJ69+HL69)/2,1),"-")</f>
        <v>-</v>
      </c>
      <c r="HP69" s="191">
        <f>MAX(HN69:HO69)</f>
        <v>0</v>
      </c>
      <c r="HQ69" s="192" t="str">
        <f>IF(HN69&gt;=5,HN69,IF(HO69&gt;=5,HN69&amp;"/"&amp;HO69,HN69&amp;"/"&amp;HO69))</f>
        <v>0/-</v>
      </c>
      <c r="HR69" s="488"/>
      <c r="HS69" s="488"/>
      <c r="HT69" s="488"/>
      <c r="HU69" s="490"/>
      <c r="HV69" s="491">
        <f>ROUND((GR69*$GR$3+GJ69*$GJ$3+GZ69*$GZ$3+HH69*$HH$3+HP69*$HP$3+HR69*$HR$3+HS69*$HS$3+HT69*$HT$3+HU69*$HU$3)/$HV$3,1)</f>
        <v>0</v>
      </c>
      <c r="HW69" s="492" t="str">
        <f>IF(HV69&lt;4,"Kém",IF(HV69&lt;5,"Yếu",IF(HV69&lt;6,"TB",IF(HV69&lt;7,"TBK",IF(HV69&lt;8,"Khá",IF(HV69&lt;9,"Giỏi","XS"))))))</f>
        <v>Kém</v>
      </c>
      <c r="HX69" s="423">
        <f>ROUND((HV69*$HV$3+GB69*$GB$3)/$HX$3,1)</f>
        <v>0</v>
      </c>
      <c r="HY69" s="489" t="str">
        <f>IF(HX69&lt;4,"Kém",IF(HX69&lt;5,"Yếu",IF(HX69&lt;6,"TB",IF(HX69&lt;7,"TBK",IF(HX69&lt;8,"Khá",IF(HX69&lt;9,"Giỏi","XS"))))))</f>
        <v>Kém</v>
      </c>
      <c r="HZ69" s="427">
        <f>ROUND((HX69*$HX$3+EA69*$EA$3)/$HZ$3,1)</f>
        <v>2.2</v>
      </c>
      <c r="IA69" s="489" t="str">
        <f>IF(HZ69&lt;4,"Kém",IF(HZ69&lt;5,"Yếu",IF(HZ69&lt;6,"TB",IF(HZ69&lt;7,"TBK",IF(HZ69&lt;8,"Khá",IF(HZ69&lt;9,"Giỏi","XS"))))))</f>
        <v>Kém</v>
      </c>
      <c r="IB69" s="488"/>
      <c r="IC69" s="488"/>
      <c r="ID69" s="488"/>
      <c r="IE69" s="493">
        <f>ROUND(SUM(IB69:ID69)/3,1)</f>
        <v>0</v>
      </c>
      <c r="IF69" s="427">
        <f>ROUND((HZ69+IE69)/2,1)</f>
        <v>1.1</v>
      </c>
      <c r="IG69" s="612" t="str">
        <f>IF(IF69&lt;4,"Kém",IF(IF69&lt;5,"Yếu",IF(IF69&lt;6,"TB",IF(IF69&lt;7,"TBK",IF(IF69&lt;8,"Khá",IF(IF69&lt;9,"Giỏi","XS"))))))</f>
        <v>Kém</v>
      </c>
      <c r="IH69" s="489"/>
    </row>
    <row r="70" spans="1:242" s="17" customFormat="1" ht="18" customHeight="1" hidden="1" thickBot="1">
      <c r="A70" s="307">
        <f>A69+1</f>
        <v>14</v>
      </c>
      <c r="B70" s="308" t="s">
        <v>115</v>
      </c>
      <c r="C70" s="309" t="s">
        <v>207</v>
      </c>
      <c r="D70" s="310" t="s">
        <v>208</v>
      </c>
      <c r="E70" s="311">
        <v>4</v>
      </c>
      <c r="F70" s="312">
        <v>2</v>
      </c>
      <c r="G70" s="312">
        <v>0</v>
      </c>
      <c r="H70" s="313" t="str">
        <f>IF(ISBLANK(G70),F70,F70&amp;"/"&amp;G70)</f>
        <v>2/0</v>
      </c>
      <c r="I70" s="314">
        <f>ROUND((E70+F70)/2,1)</f>
        <v>3</v>
      </c>
      <c r="J70" s="314">
        <f>IF(ISNUMBER(G70),ROUND((E70+G70)/2,1),"-")</f>
        <v>2</v>
      </c>
      <c r="K70" s="315">
        <f>MAX(I70:J70)</f>
        <v>3</v>
      </c>
      <c r="L70" s="316" t="str">
        <f>IF(I70&gt;=5,I70,IF(J70&gt;=5,I70&amp;"/"&amp;J70,I70&amp;"/"&amp;J70))</f>
        <v>3/2</v>
      </c>
      <c r="M70" s="314">
        <v>6.5</v>
      </c>
      <c r="N70" s="312">
        <v>4</v>
      </c>
      <c r="O70" s="312"/>
      <c r="P70" s="313">
        <f>IF(ISBLANK(O70),N70,N70&amp;"/"&amp;O70)</f>
        <v>4</v>
      </c>
      <c r="Q70" s="314">
        <f>ROUND((M70+N70)/2,1)</f>
        <v>5.3</v>
      </c>
      <c r="R70" s="314" t="str">
        <f>IF(ISNUMBER(O70),ROUND((M70+O70)/2,1),"-")</f>
        <v>-</v>
      </c>
      <c r="S70" s="315">
        <f>MAX(Q70:R70)</f>
        <v>5.3</v>
      </c>
      <c r="T70" s="317">
        <f>IF(Q70&gt;=5,Q70,IF(R70&gt;=5,Q70&amp;"/"&amp;R70,Q70&amp;"/"&amp;R70))</f>
        <v>5.3</v>
      </c>
      <c r="U70" s="314">
        <v>6</v>
      </c>
      <c r="V70" s="312">
        <v>2</v>
      </c>
      <c r="W70" s="312">
        <v>3</v>
      </c>
      <c r="X70" s="313" t="str">
        <f>IF(ISBLANK(W70),V70,V70&amp;"/"&amp;W70)</f>
        <v>2/3</v>
      </c>
      <c r="Y70" s="314">
        <f>ROUND((U70+V70)/2,1)</f>
        <v>4</v>
      </c>
      <c r="Z70" s="314">
        <f>IF(ISNUMBER(W70),ROUND((U70+W70)/2,1),"-")</f>
        <v>4.5</v>
      </c>
      <c r="AA70" s="315">
        <f>MAX(Y70:Z70)</f>
        <v>4.5</v>
      </c>
      <c r="AB70" s="316" t="str">
        <f>IF(Y70&gt;=5,Y70,IF(Z70&gt;=5,Y70&amp;"/"&amp;Z70,Y70&amp;"/"&amp;Z70))</f>
        <v>4/4.5</v>
      </c>
      <c r="AC70" s="314">
        <v>5</v>
      </c>
      <c r="AD70" s="312">
        <v>4</v>
      </c>
      <c r="AE70" s="312">
        <v>7</v>
      </c>
      <c r="AF70" s="313" t="str">
        <f>IF(ISBLANK(AE70),AD70,AD70&amp;"/"&amp;AE70)</f>
        <v>4/7</v>
      </c>
      <c r="AG70" s="314">
        <f>ROUND((AC70+AD70)/2,1)</f>
        <v>4.5</v>
      </c>
      <c r="AH70" s="314">
        <f>IF(ISNUMBER(AE70),ROUND((AC70+AE70)/2,1),"-")</f>
        <v>6</v>
      </c>
      <c r="AI70" s="315">
        <f>MAX(AG70:AH70)</f>
        <v>6</v>
      </c>
      <c r="AJ70" s="317" t="str">
        <f>IF(AG70&gt;=5,AG70,IF(AH70&gt;=5,AG70&amp;"/"&amp;AH70,AG70&amp;"/"&amp;AH70))</f>
        <v>4.5/6</v>
      </c>
      <c r="AK70" s="314">
        <v>5.5</v>
      </c>
      <c r="AL70" s="312">
        <v>7</v>
      </c>
      <c r="AM70" s="312"/>
      <c r="AN70" s="313">
        <f>IF(ISBLANK(AM70),AL70,AL70&amp;"/"&amp;AM70)</f>
        <v>7</v>
      </c>
      <c r="AO70" s="314">
        <f>ROUND((AK70+AL70)/2,1)</f>
        <v>6.3</v>
      </c>
      <c r="AP70" s="314" t="str">
        <f>IF(ISNUMBER(AM70),ROUND((AK70+AM70)/2,1),"-")</f>
        <v>-</v>
      </c>
      <c r="AQ70" s="315">
        <f>MAX(AO70:AP70)</f>
        <v>6.3</v>
      </c>
      <c r="AR70" s="317">
        <f>IF(AO70&gt;=5,AO70,IF(AP70&gt;=5,AO70&amp;"/"&amp;AP70,AO70&amp;"/"&amp;AP70))</f>
        <v>6.3</v>
      </c>
      <c r="AS70" s="314">
        <v>2.3</v>
      </c>
      <c r="AT70" s="312">
        <v>3</v>
      </c>
      <c r="AU70" s="312">
        <v>0</v>
      </c>
      <c r="AV70" s="313" t="str">
        <f>IF(ISBLANK(AU70),AT70,AT70&amp;"/"&amp;AU70)</f>
        <v>3/0</v>
      </c>
      <c r="AW70" s="314">
        <f>ROUND((AS70+AT70)/2,1)</f>
        <v>2.7</v>
      </c>
      <c r="AX70" s="314">
        <f>IF(ISNUMBER(AU70),ROUND((AS70+AU70)/2,1),"-")</f>
        <v>1.2</v>
      </c>
      <c r="AY70" s="315">
        <f>MAX(AW70:AX70)</f>
        <v>2.7</v>
      </c>
      <c r="AZ70" s="316" t="str">
        <f>IF(AW70&gt;=5,AW70,IF(AX70&gt;=5,AW70&amp;"/"&amp;AX70,AW70&amp;"/"&amp;AX70))</f>
        <v>2.7/1.2</v>
      </c>
      <c r="BA70" s="318">
        <v>1</v>
      </c>
      <c r="BB70" s="319">
        <f>ROUND((K70*$L$3+S70*$T$3+AA70*$AB$3+AI70*$AJ$3+AQ70*$AR$3+AY70*$AZ$3+BA70*$BA$3)/$BB$3,1)</f>
        <v>4.3</v>
      </c>
      <c r="BC70" s="320" t="str">
        <f>IF(BB70&lt;4,"Kém",IF(BB70&lt;5,"Yếu",IF(BB70&lt;6,"TB",IF(BB70&lt;7,"TBK",IF(BB70&lt;8,"Khá",IF(BB70&lt;9,"Giỏi","XS"))))))</f>
        <v>Yếu</v>
      </c>
      <c r="BD70" s="311">
        <v>4.7</v>
      </c>
      <c r="BE70" s="312">
        <v>6</v>
      </c>
      <c r="BF70" s="312"/>
      <c r="BG70" s="313">
        <f>IF(ISBLANK(BF70),BE70,BE70&amp;"/"&amp;BF70)</f>
        <v>6</v>
      </c>
      <c r="BH70" s="314">
        <f>ROUND((BD70+BE70)/2,1)</f>
        <v>5.4</v>
      </c>
      <c r="BI70" s="314" t="str">
        <f>IF(ISNUMBER(BF70),ROUND((BD70+BF70)/2,1),"-")</f>
        <v>-</v>
      </c>
      <c r="BJ70" s="321">
        <f>MAX(BH70:BI70)</f>
        <v>5.4</v>
      </c>
      <c r="BK70" s="322">
        <f>IF(BH70&gt;=5,BH70,IF(BI70&gt;=5,BH70&amp;"/"&amp;BI70,BH70&amp;"/"&amp;BI70))</f>
        <v>5.4</v>
      </c>
      <c r="BL70" s="314">
        <v>6.7</v>
      </c>
      <c r="BM70" s="323">
        <v>6</v>
      </c>
      <c r="BN70" s="323"/>
      <c r="BO70" s="313">
        <f>IF(ISBLANK(BN70),BM70,BM70&amp;"/"&amp;BN70)</f>
        <v>6</v>
      </c>
      <c r="BP70" s="314">
        <f>ROUND((BL70+BM70)/2,1)</f>
        <v>6.4</v>
      </c>
      <c r="BQ70" s="314" t="str">
        <f>IF(ISNUMBER(BN70),ROUND((BL70+BN70)/2,1),"-")</f>
        <v>-</v>
      </c>
      <c r="BR70" s="321">
        <f>MAX(BP70:BQ70)</f>
        <v>6.4</v>
      </c>
      <c r="BS70" s="322">
        <f>IF(BP70&gt;=5,BP70,IF(BQ70&gt;=5,BP70&amp;"/"&amp;BQ70,BP70&amp;"/"&amp;BQ70))</f>
        <v>6.4</v>
      </c>
      <c r="BT70" s="314"/>
      <c r="BU70" s="314"/>
      <c r="BV70" s="321"/>
      <c r="BW70" s="317"/>
      <c r="BX70" s="314">
        <v>6.5</v>
      </c>
      <c r="BY70" s="312">
        <v>2</v>
      </c>
      <c r="BZ70" s="312">
        <v>4</v>
      </c>
      <c r="CA70" s="313" t="str">
        <f>IF(ISBLANK(BZ70),BY70,BY70&amp;"/"&amp;BZ70)</f>
        <v>2/4</v>
      </c>
      <c r="CB70" s="314">
        <f>ROUND((BX70+BY70)/2,1)</f>
        <v>4.3</v>
      </c>
      <c r="CC70" s="314">
        <f>IF(ISNUMBER(BZ70),ROUND((BX70+BZ70)/2,1),"-")</f>
        <v>5.3</v>
      </c>
      <c r="CD70" s="321">
        <f>MAX(CB70:CC70)</f>
        <v>5.3</v>
      </c>
      <c r="CE70" s="322" t="str">
        <f>IF(CB70&gt;=5,CB70,IF(CC70&gt;=5,CB70&amp;"/"&amp;CC70,CB70&amp;"/"&amp;CC70))</f>
        <v>4.3/5.3</v>
      </c>
      <c r="CF70" s="314">
        <v>3</v>
      </c>
      <c r="CG70" s="312">
        <v>0</v>
      </c>
      <c r="CH70" s="312">
        <v>5</v>
      </c>
      <c r="CI70" s="313" t="str">
        <f>IF(ISBLANK(CH70),CG70,CG70&amp;"/"&amp;CH70)</f>
        <v>0/5</v>
      </c>
      <c r="CJ70" s="314">
        <f>ROUND((CF70+CG70)/2,1)</f>
        <v>1.5</v>
      </c>
      <c r="CK70" s="314">
        <f>IF(ISNUMBER(CH70),ROUND((CF70+CH70)/2,1),"-")</f>
        <v>4</v>
      </c>
      <c r="CL70" s="321">
        <f>MAX(CJ70:CK70)</f>
        <v>4</v>
      </c>
      <c r="CM70" s="324" t="str">
        <f>IF(CJ70&gt;=5,CJ70,IF(CK70&gt;=5,CJ70&amp;"/"&amp;CK70,CJ70&amp;"/"&amp;CK70))</f>
        <v>1.5/4</v>
      </c>
      <c r="CN70" s="314">
        <v>3.6</v>
      </c>
      <c r="CO70" s="312">
        <v>3</v>
      </c>
      <c r="CP70" s="312">
        <v>0</v>
      </c>
      <c r="CQ70" s="313" t="str">
        <f>IF(ISBLANK(CP70),CO70,CO70&amp;"/"&amp;CP70)</f>
        <v>3/0</v>
      </c>
      <c r="CR70" s="314">
        <f>ROUND((CN70+CO70)/2,1)</f>
        <v>3.3</v>
      </c>
      <c r="CS70" s="314">
        <f>IF(ISNUMBER(CP70),ROUND((CN70+CP70)/2,1),"-")</f>
        <v>1.8</v>
      </c>
      <c r="CT70" s="321">
        <f>MAX(CR70:CS70)</f>
        <v>3.3</v>
      </c>
      <c r="CU70" s="324" t="str">
        <f>IF(CR70&gt;=5,CR70,IF(CS70&gt;=5,CR70&amp;"/"&amp;CS70,CR70&amp;"/"&amp;CS70))</f>
        <v>3.3/1.8</v>
      </c>
      <c r="CV70" s="314">
        <v>5.2</v>
      </c>
      <c r="CW70" s="312">
        <v>3</v>
      </c>
      <c r="CX70" s="312">
        <v>3</v>
      </c>
      <c r="CY70" s="313" t="str">
        <f>IF(ISBLANK(CX70),CW70,CW70&amp;"/"&amp;CX70)</f>
        <v>3/3</v>
      </c>
      <c r="CZ70" s="314">
        <f>ROUND((CV70+CW70)/2,1)</f>
        <v>4.1</v>
      </c>
      <c r="DA70" s="314">
        <f>IF(ISNUMBER(CX70),ROUND((CV70+CX70)/2,1),"-")</f>
        <v>4.1</v>
      </c>
      <c r="DB70" s="321">
        <f>MAX(CZ70:DA70)</f>
        <v>4.1</v>
      </c>
      <c r="DC70" s="324" t="str">
        <f>IF(CZ70&gt;=5,CZ70,IF(DA70&gt;=5,CZ70&amp;"/"&amp;DA70,CZ70&amp;"/"&amp;DA70))</f>
        <v>4.1/4.1</v>
      </c>
      <c r="DD70" s="314">
        <v>3</v>
      </c>
      <c r="DE70" s="312">
        <v>0</v>
      </c>
      <c r="DF70" s="312">
        <v>2</v>
      </c>
      <c r="DG70" s="313" t="str">
        <f>IF(ISBLANK(DF70),DE70,DE70&amp;"/"&amp;DF70)</f>
        <v>0/2</v>
      </c>
      <c r="DH70" s="314">
        <f>ROUND((DD70+DE70)/2,1)</f>
        <v>1.5</v>
      </c>
      <c r="DI70" s="314">
        <f>IF(ISNUMBER(DF70),ROUND((DD70+DF70)/2,1),"-")</f>
        <v>2.5</v>
      </c>
      <c r="DJ70" s="321">
        <f>MAX(DH70:DI70)</f>
        <v>2.5</v>
      </c>
      <c r="DK70" s="324" t="str">
        <f>IF(DH70&gt;=5,DH70,IF(DI70&gt;=5,DH70&amp;"/"&amp;DI70,DH70&amp;"/"&amp;DI70))</f>
        <v>1.5/2.5</v>
      </c>
      <c r="DL70" s="314">
        <v>7</v>
      </c>
      <c r="DM70" s="312">
        <v>8</v>
      </c>
      <c r="DN70" s="312"/>
      <c r="DO70" s="313">
        <f>IF(ISBLANK(DN70),DM70,DM70&amp;"/"&amp;DN70)</f>
        <v>8</v>
      </c>
      <c r="DP70" s="314">
        <f>ROUND((DL70+DM70)/2,1)</f>
        <v>7.5</v>
      </c>
      <c r="DQ70" s="314" t="str">
        <f>IF(ISNUMBER(DN70),ROUND((DL70+DN70)/2,1),"-")</f>
        <v>-</v>
      </c>
      <c r="DR70" s="321">
        <f>MAX(DP70:DQ70)</f>
        <v>7.5</v>
      </c>
      <c r="DS70" s="322">
        <f>IF(DP70&gt;=5,DP70,IF(DQ70&gt;=5,DP70&amp;"/"&amp;DQ70,DP70&amp;"/"&amp;DQ70))</f>
        <v>7.5</v>
      </c>
      <c r="DT70" s="325">
        <v>6</v>
      </c>
      <c r="DU70" s="326" t="s">
        <v>246</v>
      </c>
      <c r="DV70" s="327">
        <v>7</v>
      </c>
      <c r="DW70" s="328">
        <v>6.3</v>
      </c>
      <c r="DX70" s="329">
        <v>5</v>
      </c>
      <c r="DY70" s="330">
        <f>ROUND((CL70*$CM$3+CT70*$CU$3+DB70*$DC$3+DJ70*$DK$3+DX70*$DX$3+BJ70*$BK$3+BR70*$BW$3+CD70*$CE$3+DW70*$DW$3+DR70*$DS$3)/$DY$3,1)</f>
        <v>4.8</v>
      </c>
      <c r="DZ70" s="331" t="str">
        <f>IF(DY70&lt;4,"Kém",IF(DY70&lt;5,"Yếu",IF(DY70&lt;6,"TB",IF(DY70&lt;7,"TBK",IF(DY70&lt;8,"Khá",IF(DY70&lt;9,"Giỏi","XS"))))))</f>
        <v>Yếu</v>
      </c>
      <c r="EA70" s="330">
        <f>ROUND((BB70*$BB$3+DY70*$DY$3)/$EA$3,1)</f>
        <v>4.6</v>
      </c>
      <c r="EB70" s="332" t="str">
        <f>IF(EA70&lt;4,"Kém",IF(EA70&lt;5,"Yếu",IF(EA70&lt;6,"TB",IF(EA70&lt;7,"TBK",IF(EA70&lt;8,"Khá",IF(EA70&lt;9,"Giỏi","XS"))))))</f>
        <v>Yếu</v>
      </c>
      <c r="EC70" s="428"/>
      <c r="ED70" s="429"/>
      <c r="EE70" s="429"/>
      <c r="EF70" s="430">
        <f>IF(ISBLANK(EE70),ED70,ED70&amp;"/"&amp;EE70)</f>
        <v>0</v>
      </c>
      <c r="EG70" s="28">
        <f>ROUND((EC70+ED70)/2,1)</f>
        <v>0</v>
      </c>
      <c r="EH70" s="28" t="str">
        <f>IF(ISNUMBER(EE70),ROUND((EC70+EE70)/2,1),"-")</f>
        <v>-</v>
      </c>
      <c r="EI70" s="191">
        <f>MAX(EG70:EH70)</f>
        <v>0</v>
      </c>
      <c r="EJ70" s="192" t="str">
        <f>IF(EG70&gt;=5,EG70,IF(EH70&gt;=5,EG70&amp;"/"&amp;EH70,EG70&amp;"/"&amp;EH70))</f>
        <v>0/-</v>
      </c>
      <c r="EK70" s="428"/>
      <c r="EL70" s="429"/>
      <c r="EM70" s="429"/>
      <c r="EN70" s="430">
        <f>IF(ISBLANK(EM70),EL70,EL70&amp;"/"&amp;EM70)</f>
        <v>0</v>
      </c>
      <c r="EO70" s="28">
        <f>ROUND((EK70+EL70)/2,1)</f>
        <v>0</v>
      </c>
      <c r="EP70" s="28" t="str">
        <f>IF(ISNUMBER(EM70),ROUND((EK70+EM70)/2,1),"-")</f>
        <v>-</v>
      </c>
      <c r="EQ70" s="191">
        <f>MAX(EO70:EP70)</f>
        <v>0</v>
      </c>
      <c r="ER70" s="192" t="str">
        <f>IF(EO70&gt;=5,EO70,IF(EP70&gt;=5,EO70&amp;"/"&amp;EP70,EO70&amp;"/"&amp;EP70))</f>
        <v>0/-</v>
      </c>
      <c r="ES70" s="428"/>
      <c r="ET70" s="429"/>
      <c r="EU70" s="429"/>
      <c r="EV70" s="430">
        <f>IF(ISBLANK(EU70),ET70,ET70&amp;"/"&amp;EU70)</f>
        <v>0</v>
      </c>
      <c r="EW70" s="28">
        <f>ROUND((ES70+ET70)/2,1)</f>
        <v>0</v>
      </c>
      <c r="EX70" s="28" t="str">
        <f>IF(ISNUMBER(EU70),ROUND((ES70+EU70)/2,1),"-")</f>
        <v>-</v>
      </c>
      <c r="EY70" s="191">
        <f>MAX(EW70:EX70)</f>
        <v>0</v>
      </c>
      <c r="EZ70" s="192" t="str">
        <f>IF(EW70&gt;=5,EW70,IF(EX70&gt;=5,EW70&amp;"/"&amp;EX70,EW70&amp;"/"&amp;EX70))</f>
        <v>0/-</v>
      </c>
      <c r="FA70" s="428"/>
      <c r="FB70" s="429"/>
      <c r="FC70" s="429"/>
      <c r="FD70" s="430">
        <f>IF(ISBLANK(FC70),FB70,FB70&amp;"/"&amp;FC70)</f>
        <v>0</v>
      </c>
      <c r="FE70" s="28">
        <f>ROUND((FA70+FB70)/2,1)</f>
        <v>0</v>
      </c>
      <c r="FF70" s="28" t="str">
        <f>IF(ISNUMBER(FC70),ROUND((FA70+FC70)/2,1),"-")</f>
        <v>-</v>
      </c>
      <c r="FG70" s="191">
        <f>MAX(FE70:FF70)</f>
        <v>0</v>
      </c>
      <c r="FH70" s="192" t="str">
        <f>IF(FE70&gt;=5,FE70,IF(FF70&gt;=5,FE70&amp;"/"&amp;FF70,FE70&amp;"/"&amp;FF70))</f>
        <v>0/-</v>
      </c>
      <c r="FI70" s="428"/>
      <c r="FJ70" s="429"/>
      <c r="FK70" s="429"/>
      <c r="FL70" s="430">
        <f>IF(ISBLANK(FK70),FJ70,FJ70&amp;"/"&amp;FK70)</f>
        <v>0</v>
      </c>
      <c r="FM70" s="28">
        <f>ROUND((FI70+FJ70)/2,1)</f>
        <v>0</v>
      </c>
      <c r="FN70" s="28" t="str">
        <f>IF(ISNUMBER(FK70),ROUND((FI70+FK70)/2,1),"-")</f>
        <v>-</v>
      </c>
      <c r="FO70" s="191">
        <f>MAX(FM70:FN70)</f>
        <v>0</v>
      </c>
      <c r="FP70" s="192" t="str">
        <f>IF(FM70&gt;=5,FM70,IF(FN70&gt;=5,FM70&amp;"/"&amp;FN70,FM70&amp;"/"&amp;FN70))</f>
        <v>0/-</v>
      </c>
      <c r="FQ70" s="428"/>
      <c r="FR70" s="429"/>
      <c r="FS70" s="429"/>
      <c r="FT70" s="430">
        <f>IF(ISBLANK(FS70),FR70,FR70&amp;"/"&amp;FS70)</f>
        <v>0</v>
      </c>
      <c r="FU70" s="28">
        <f>ROUND((FQ70+FR70)/2,1)</f>
        <v>0</v>
      </c>
      <c r="FV70" s="28" t="str">
        <f>IF(ISNUMBER(FS70),ROUND((FQ70+FS70)/2,1),"-")</f>
        <v>-</v>
      </c>
      <c r="FW70" s="191">
        <f>MAX(FU70:FV70)</f>
        <v>0</v>
      </c>
      <c r="FX70" s="487" t="str">
        <f>IF(FU70&gt;=5,FU70,IF(FV70&gt;=5,FU70&amp;"/"&amp;FV70,FU70&amp;"/"&amp;FV70))</f>
        <v>0/-</v>
      </c>
      <c r="FY70" s="488"/>
      <c r="FZ70" s="488"/>
      <c r="GA70" s="488"/>
      <c r="GB70" s="268">
        <f>ROUND((EI70*$EI$3+EQ70*$EQ$3+EY70*$EY$3+FG70*$FG$3+FO70*$FO$3+FW70*$FW$3+FY70*$FY$3+FZ70*$FZ$3+GA70*$GA$3)/$GB$3,1)</f>
        <v>0</v>
      </c>
      <c r="GC70" s="489" t="str">
        <f>IF(GB70&lt;4,"Kém",IF(GB70&lt;5,"Yếu",IF(GB70&lt;6,"TB",IF(GB70&lt;7,"TBK",IF(GB70&lt;8,"Khá",IF(GB70&lt;9,"Giỏi","XS"))))))</f>
        <v>Kém</v>
      </c>
      <c r="GD70" s="428"/>
      <c r="GE70" s="429"/>
      <c r="GF70" s="429"/>
      <c r="GG70" s="430">
        <f>IF(ISBLANK(GF70),GE70,GE70&amp;"/"&amp;GF70)</f>
        <v>0</v>
      </c>
      <c r="GH70" s="28">
        <f>ROUND((GD70+GE70)/2,1)</f>
        <v>0</v>
      </c>
      <c r="GI70" s="28" t="str">
        <f>IF(ISNUMBER(GF70),ROUND((GD70+GF70)/2,1),"-")</f>
        <v>-</v>
      </c>
      <c r="GJ70" s="191">
        <f>MAX(GH70:GI70)</f>
        <v>0</v>
      </c>
      <c r="GK70" s="192" t="str">
        <f>IF(GH70&gt;=5,GH70,IF(GI70&gt;=5,GH70&amp;"/"&amp;GI70,GH70&amp;"/"&amp;GI70))</f>
        <v>0/-</v>
      </c>
      <c r="GL70" s="428"/>
      <c r="GM70" s="429"/>
      <c r="GN70" s="429"/>
      <c r="GO70" s="430">
        <f>IF(ISBLANK(GN70),GM70,GM70&amp;"/"&amp;GN70)</f>
        <v>0</v>
      </c>
      <c r="GP70" s="28">
        <f>ROUND((GL70+GM70)/2,1)</f>
        <v>0</v>
      </c>
      <c r="GQ70" s="28" t="str">
        <f>IF(ISNUMBER(GN70),ROUND((GL70+GN70)/2,1),"-")</f>
        <v>-</v>
      </c>
      <c r="GR70" s="191">
        <f>MAX(GP70:GQ70)</f>
        <v>0</v>
      </c>
      <c r="GS70" s="192" t="str">
        <f>IF(GP70&gt;=5,GP70,IF(GQ70&gt;=5,GP70&amp;"/"&amp;GQ70,GP70&amp;"/"&amp;GQ70))</f>
        <v>0/-</v>
      </c>
      <c r="GT70" s="428"/>
      <c r="GU70" s="429"/>
      <c r="GV70" s="429"/>
      <c r="GW70" s="430">
        <f>IF(ISBLANK(GV70),GU70,GU70&amp;"/"&amp;GV70)</f>
        <v>0</v>
      </c>
      <c r="GX70" s="28">
        <f>ROUND((GT70+GU70)/2,1)</f>
        <v>0</v>
      </c>
      <c r="GY70" s="28" t="str">
        <f>IF(ISNUMBER(GV70),ROUND((GT70+GV70)/2,1),"-")</f>
        <v>-</v>
      </c>
      <c r="GZ70" s="191">
        <f>MAX(GX70:GY70)</f>
        <v>0</v>
      </c>
      <c r="HA70" s="192" t="str">
        <f>IF(GX70&gt;=5,GX70,IF(GY70&gt;=5,GX70&amp;"/"&amp;GY70,GX70&amp;"/"&amp;GY70))</f>
        <v>0/-</v>
      </c>
      <c r="HB70" s="428"/>
      <c r="HC70" s="429"/>
      <c r="HD70" s="429"/>
      <c r="HE70" s="430">
        <f>IF(ISBLANK(HD70),HC70,HC70&amp;"/"&amp;HD70)</f>
        <v>0</v>
      </c>
      <c r="HF70" s="28">
        <f>ROUND((HB70+HC70)/2,1)</f>
        <v>0</v>
      </c>
      <c r="HG70" s="28" t="str">
        <f>IF(ISNUMBER(HD70),ROUND((HB70+HD70)/2,1),"-")</f>
        <v>-</v>
      </c>
      <c r="HH70" s="191">
        <f>MAX(HF70:HG70)</f>
        <v>0</v>
      </c>
      <c r="HI70" s="192" t="str">
        <f>IF(HF70&gt;=5,HF70,IF(HG70&gt;=5,HF70&amp;"/"&amp;HG70,HF70&amp;"/"&amp;HG70))</f>
        <v>0/-</v>
      </c>
      <c r="HJ70" s="428"/>
      <c r="HK70" s="429"/>
      <c r="HL70" s="429"/>
      <c r="HM70" s="430">
        <f>IF(ISBLANK(HL70),HK70,HK70&amp;"/"&amp;HL70)</f>
        <v>0</v>
      </c>
      <c r="HN70" s="28">
        <f>ROUND((HJ70+HK70)/2,1)</f>
        <v>0</v>
      </c>
      <c r="HO70" s="28" t="str">
        <f>IF(ISNUMBER(HL70),ROUND((HJ70+HL70)/2,1),"-")</f>
        <v>-</v>
      </c>
      <c r="HP70" s="191">
        <f>MAX(HN70:HO70)</f>
        <v>0</v>
      </c>
      <c r="HQ70" s="192" t="str">
        <f>IF(HN70&gt;=5,HN70,IF(HO70&gt;=5,HN70&amp;"/"&amp;HO70,HN70&amp;"/"&amp;HO70))</f>
        <v>0/-</v>
      </c>
      <c r="HR70" s="488"/>
      <c r="HS70" s="488"/>
      <c r="HT70" s="488"/>
      <c r="HU70" s="490"/>
      <c r="HV70" s="491">
        <f>ROUND((GR70*$GR$3+GJ70*$GJ$3+GZ70*$GZ$3+HH70*$HH$3+HP70*$HP$3+HR70*$HR$3+HS70*$HS$3+HT70*$HT$3+HU70*$HU$3)/$HV$3,1)</f>
        <v>0</v>
      </c>
      <c r="HW70" s="492" t="str">
        <f>IF(HV70&lt;4,"Kém",IF(HV70&lt;5,"Yếu",IF(HV70&lt;6,"TB",IF(HV70&lt;7,"TBK",IF(HV70&lt;8,"Khá",IF(HV70&lt;9,"Giỏi","XS"))))))</f>
        <v>Kém</v>
      </c>
      <c r="HX70" s="423">
        <f>ROUND((HV70*$HV$3+GB70*$GB$3)/$HX$3,1)</f>
        <v>0</v>
      </c>
      <c r="HY70" s="489" t="str">
        <f>IF(HX70&lt;4,"Kém",IF(HX70&lt;5,"Yếu",IF(HX70&lt;6,"TB",IF(HX70&lt;7,"TBK",IF(HX70&lt;8,"Khá",IF(HX70&lt;9,"Giỏi","XS"))))))</f>
        <v>Kém</v>
      </c>
      <c r="HZ70" s="427">
        <f>ROUND((HX70*$HX$3+EA70*$EA$3)/$HZ$3,1)</f>
        <v>2.3</v>
      </c>
      <c r="IA70" s="489" t="str">
        <f>IF(HZ70&lt;4,"Kém",IF(HZ70&lt;5,"Yếu",IF(HZ70&lt;6,"TB",IF(HZ70&lt;7,"TBK",IF(HZ70&lt;8,"Khá",IF(HZ70&lt;9,"Giỏi","XS"))))))</f>
        <v>Kém</v>
      </c>
      <c r="IB70" s="488"/>
      <c r="IC70" s="488"/>
      <c r="ID70" s="488"/>
      <c r="IE70" s="493">
        <f>ROUND(SUM(IB70:ID70)/3,1)</f>
        <v>0</v>
      </c>
      <c r="IF70" s="427">
        <f>ROUND((HZ70+IE70)/2,1)</f>
        <v>1.2</v>
      </c>
      <c r="IG70" s="612" t="str">
        <f>IF(IF70&lt;4,"Kém",IF(IF70&lt;5,"Yếu",IF(IF70&lt;6,"TB",IF(IF70&lt;7,"TBK",IF(IF70&lt;8,"Khá",IF(IF70&lt;9,"Giỏi","XS"))))))</f>
        <v>Kém</v>
      </c>
      <c r="IH70" s="31"/>
    </row>
    <row r="71" spans="1:242" s="61" customFormat="1" ht="28.5" customHeight="1" hidden="1">
      <c r="A71" s="29"/>
      <c r="C71" s="375" t="s">
        <v>233</v>
      </c>
      <c r="D71" s="52"/>
      <c r="E71" s="52"/>
      <c r="F71" s="52"/>
      <c r="G71" s="52"/>
      <c r="H71" s="52"/>
      <c r="I71" s="52"/>
      <c r="J71" s="52"/>
      <c r="K71" s="52"/>
      <c r="L71" s="113"/>
      <c r="M71" s="52"/>
      <c r="N71" s="52"/>
      <c r="O71" s="52"/>
      <c r="P71" s="52"/>
      <c r="Q71" s="52"/>
      <c r="R71" s="52"/>
      <c r="S71" s="52"/>
      <c r="T71" s="113"/>
      <c r="U71" s="52"/>
      <c r="V71" s="52"/>
      <c r="W71" s="52"/>
      <c r="X71" s="52"/>
      <c r="Y71" s="52"/>
      <c r="Z71" s="52"/>
      <c r="AA71" s="71"/>
      <c r="AB71" s="113"/>
      <c r="AC71" s="52"/>
      <c r="AD71" s="52"/>
      <c r="AE71" s="52"/>
      <c r="AF71" s="52"/>
      <c r="AG71" s="52"/>
      <c r="AH71" s="52"/>
      <c r="AI71" s="52"/>
      <c r="AJ71" s="113"/>
      <c r="AK71" s="52"/>
      <c r="AL71" s="52"/>
      <c r="AM71" s="52"/>
      <c r="AN71" s="52"/>
      <c r="AO71" s="52"/>
      <c r="AP71" s="52"/>
      <c r="AQ71" s="52"/>
      <c r="AR71" s="113"/>
      <c r="AS71" s="33"/>
      <c r="AT71" s="31"/>
      <c r="AU71" s="31"/>
      <c r="AV71" s="32"/>
      <c r="AW71" s="30"/>
      <c r="AX71" s="30"/>
      <c r="AY71" s="63"/>
      <c r="AZ71" s="111"/>
      <c r="BA71" s="35"/>
      <c r="BB71" s="34"/>
      <c r="BC71" s="118"/>
      <c r="BD71" s="57"/>
      <c r="BE71" s="58"/>
      <c r="BF71" s="58"/>
      <c r="BG71" s="53"/>
      <c r="BH71" s="34"/>
      <c r="BI71" s="34"/>
      <c r="BJ71" s="180"/>
      <c r="BL71" s="34"/>
      <c r="BM71" s="35"/>
      <c r="BN71" s="35"/>
      <c r="BO71" s="35"/>
      <c r="BP71" s="35"/>
      <c r="BQ71" s="35"/>
      <c r="BR71" s="35"/>
      <c r="BS71" s="59"/>
      <c r="BT71" s="34"/>
      <c r="BU71" s="34"/>
      <c r="BV71" s="180"/>
      <c r="BW71" s="181"/>
      <c r="BX71" s="57"/>
      <c r="BY71" s="58"/>
      <c r="BZ71" s="58"/>
      <c r="CA71" s="53"/>
      <c r="CB71" s="34"/>
      <c r="CC71" s="34"/>
      <c r="CD71" s="180"/>
      <c r="CE71" s="181"/>
      <c r="CF71" s="57"/>
      <c r="CG71" s="58"/>
      <c r="CH71" s="58"/>
      <c r="CI71" s="53"/>
      <c r="CJ71" s="34"/>
      <c r="CK71" s="34"/>
      <c r="CL71" s="180"/>
      <c r="CM71" s="181"/>
      <c r="CN71" s="57"/>
      <c r="CO71" s="58"/>
      <c r="CP71" s="58"/>
      <c r="CQ71" s="53"/>
      <c r="CR71" s="34"/>
      <c r="CS71" s="34"/>
      <c r="CT71" s="180"/>
      <c r="CU71" s="181"/>
      <c r="CV71" s="57"/>
      <c r="CW71" s="58"/>
      <c r="CX71" s="58"/>
      <c r="CY71" s="53"/>
      <c r="CZ71" s="34"/>
      <c r="DA71" s="34"/>
      <c r="DB71" s="180"/>
      <c r="DC71" s="181"/>
      <c r="DD71" s="57"/>
      <c r="DE71" s="58"/>
      <c r="DF71" s="58"/>
      <c r="DG71" s="53"/>
      <c r="DH71" s="34"/>
      <c r="DI71" s="34"/>
      <c r="DJ71" s="180"/>
      <c r="DK71" s="181"/>
      <c r="DL71" s="57"/>
      <c r="DM71" s="58"/>
      <c r="DN71" s="58"/>
      <c r="DO71" s="53"/>
      <c r="DP71" s="34"/>
      <c r="DQ71" s="34"/>
      <c r="DR71" s="180"/>
      <c r="DS71" s="181"/>
      <c r="DT71" s="60"/>
      <c r="DU71" s="42"/>
      <c r="DV71" s="60"/>
      <c r="DX71" s="35"/>
      <c r="DY71" s="34"/>
      <c r="DZ71" s="34"/>
      <c r="EA71" s="34"/>
      <c r="EC71" s="74"/>
      <c r="ED71" s="74"/>
      <c r="EE71" s="74"/>
      <c r="EF71" s="74"/>
      <c r="EG71" s="74"/>
      <c r="EH71" s="74"/>
      <c r="EI71" s="74"/>
      <c r="EJ71" s="196"/>
      <c r="EK71" s="74"/>
      <c r="EL71" s="74"/>
      <c r="EM71" s="74"/>
      <c r="EN71" s="74"/>
      <c r="EO71" s="74"/>
      <c r="EP71" s="74"/>
      <c r="EQ71" s="74"/>
      <c r="ER71" s="196"/>
      <c r="ES71" s="74"/>
      <c r="ET71" s="74"/>
      <c r="EU71" s="74"/>
      <c r="EV71" s="74"/>
      <c r="EW71" s="74"/>
      <c r="EX71" s="74"/>
      <c r="EY71" s="74"/>
      <c r="EZ71" s="196"/>
      <c r="FA71" s="74"/>
      <c r="FB71" s="74"/>
      <c r="FC71" s="74"/>
      <c r="FD71" s="74"/>
      <c r="FE71" s="74"/>
      <c r="FF71" s="74"/>
      <c r="FG71" s="74"/>
      <c r="FH71" s="196"/>
      <c r="FI71" s="74"/>
      <c r="FJ71" s="74"/>
      <c r="FK71" s="74"/>
      <c r="FL71" s="74"/>
      <c r="FM71" s="74"/>
      <c r="FN71" s="74"/>
      <c r="FO71" s="74"/>
      <c r="FP71" s="196"/>
      <c r="FQ71" s="74"/>
      <c r="FR71" s="74"/>
      <c r="FS71" s="74"/>
      <c r="FT71" s="74"/>
      <c r="FU71" s="74"/>
      <c r="FV71" s="74"/>
      <c r="FW71" s="74"/>
      <c r="FX71" s="196"/>
      <c r="FY71" s="485"/>
      <c r="FZ71" s="485"/>
      <c r="GA71" s="485"/>
      <c r="GB71" s="485"/>
      <c r="GC71" s="485"/>
      <c r="GD71" s="74"/>
      <c r="GE71" s="74"/>
      <c r="GF71" s="74"/>
      <c r="GG71" s="74"/>
      <c r="GH71" s="74"/>
      <c r="GI71" s="74"/>
      <c r="GJ71" s="74"/>
      <c r="GK71" s="196"/>
      <c r="GL71" s="74"/>
      <c r="GM71" s="74"/>
      <c r="GN71" s="74"/>
      <c r="GO71" s="74"/>
      <c r="GP71" s="74"/>
      <c r="GQ71" s="74"/>
      <c r="GR71" s="74"/>
      <c r="GS71" s="196"/>
      <c r="GT71" s="74"/>
      <c r="GU71" s="74"/>
      <c r="GV71" s="74"/>
      <c r="GW71" s="74"/>
      <c r="GX71" s="74"/>
      <c r="GY71" s="74"/>
      <c r="GZ71" s="74"/>
      <c r="HA71" s="196"/>
      <c r="HB71" s="74"/>
      <c r="HC71" s="74"/>
      <c r="HD71" s="74"/>
      <c r="HE71" s="74"/>
      <c r="HF71" s="74"/>
      <c r="HG71" s="74"/>
      <c r="HH71" s="74"/>
      <c r="HI71" s="196"/>
      <c r="HJ71" s="74"/>
      <c r="HK71" s="74"/>
      <c r="HL71" s="74"/>
      <c r="HM71" s="74"/>
      <c r="HN71" s="74"/>
      <c r="HO71" s="74"/>
      <c r="HP71" s="74"/>
      <c r="HQ71" s="196"/>
      <c r="HR71" s="485"/>
      <c r="HS71" s="485"/>
      <c r="HT71" s="485"/>
      <c r="HU71" s="485"/>
      <c r="HV71" s="485"/>
      <c r="HW71" s="485"/>
      <c r="HX71" s="485"/>
      <c r="HY71" s="485"/>
      <c r="HZ71" s="485"/>
      <c r="IA71" s="485"/>
      <c r="IB71" s="485"/>
      <c r="IC71" s="485"/>
      <c r="ID71" s="485"/>
      <c r="IE71" s="486"/>
      <c r="IF71" s="485"/>
      <c r="IG71" s="613"/>
      <c r="IH71" s="31"/>
    </row>
    <row r="72" spans="1:242" s="17" customFormat="1" ht="19.5" customHeight="1" hidden="1">
      <c r="A72" s="15">
        <v>38</v>
      </c>
      <c r="B72" s="156" t="s">
        <v>97</v>
      </c>
      <c r="C72" s="157" t="s">
        <v>224</v>
      </c>
      <c r="D72" s="158" t="s">
        <v>183</v>
      </c>
      <c r="E72" s="75">
        <v>5.6</v>
      </c>
      <c r="F72" s="39">
        <v>6</v>
      </c>
      <c r="G72" s="39"/>
      <c r="H72" s="14">
        <f>IF(ISBLANK(G72),F72,F72&amp;"/"&amp;G72)</f>
        <v>6</v>
      </c>
      <c r="I72" s="38">
        <f>ROUND((E72+F72)/2,1)</f>
        <v>5.8</v>
      </c>
      <c r="J72" s="38" t="str">
        <f>IF(ISNUMBER(G72),ROUND((E72+G72)/2,1),"-")</f>
        <v>-</v>
      </c>
      <c r="K72" s="152">
        <f>MAX(I72:J72)</f>
        <v>5.8</v>
      </c>
      <c r="L72" s="159">
        <f>IF(I72&gt;=5,I72,IF(J72&gt;=5,I72&amp;"/"&amp;J72,I72&amp;"/"&amp;J72))</f>
        <v>5.8</v>
      </c>
      <c r="M72" s="38">
        <v>7</v>
      </c>
      <c r="N72" s="39">
        <v>8</v>
      </c>
      <c r="O72" s="39"/>
      <c r="P72" s="14">
        <f>IF(ISBLANK(O72),N72,N72&amp;"/"&amp;O72)</f>
        <v>8</v>
      </c>
      <c r="Q72" s="38">
        <f>ROUND((M72+N72)/2,1)</f>
        <v>7.5</v>
      </c>
      <c r="R72" s="38" t="str">
        <f>IF(ISNUMBER(O72),ROUND((M72+O72)/2,1),"-")</f>
        <v>-</v>
      </c>
      <c r="S72" s="152">
        <f>MAX(Q72:R72)</f>
        <v>7.5</v>
      </c>
      <c r="T72" s="159">
        <f>IF(Q72&gt;=5,Q72,IF(R72&gt;=5,Q72&amp;"/"&amp;R72,Q72&amp;"/"&amp;R72))</f>
        <v>7.5</v>
      </c>
      <c r="U72" s="38">
        <v>7.7</v>
      </c>
      <c r="V72" s="39">
        <v>5</v>
      </c>
      <c r="W72" s="39"/>
      <c r="X72" s="14">
        <f>IF(ISBLANK(W72),V72,V72&amp;"/"&amp;W72)</f>
        <v>5</v>
      </c>
      <c r="Y72" s="38">
        <f>ROUND((U72+V72)/2,1)</f>
        <v>6.4</v>
      </c>
      <c r="Z72" s="38" t="str">
        <f>IF(ISNUMBER(W72),ROUND((U72+W72)/2,1),"-")</f>
        <v>-</v>
      </c>
      <c r="AA72" s="152">
        <f>MAX(Y72:Z72)</f>
        <v>6.4</v>
      </c>
      <c r="AB72" s="159">
        <f>IF(Y72&gt;=5,Y72,IF(Z72&gt;=5,Y72&amp;"/"&amp;Z72,Y72&amp;"/"&amp;Z72))</f>
        <v>6.4</v>
      </c>
      <c r="AC72" s="79"/>
      <c r="AD72" s="80"/>
      <c r="AE72" s="80"/>
      <c r="AF72" s="80" t="s">
        <v>228</v>
      </c>
      <c r="AG72" s="79"/>
      <c r="AH72" s="79"/>
      <c r="AI72" s="153">
        <v>5</v>
      </c>
      <c r="AJ72" s="161">
        <v>5</v>
      </c>
      <c r="AK72" s="38">
        <v>7.5</v>
      </c>
      <c r="AL72" s="39">
        <v>10</v>
      </c>
      <c r="AM72" s="39"/>
      <c r="AN72" s="14">
        <f>IF(ISBLANK(AM72),AL72,AL72&amp;"/"&amp;AM72)</f>
        <v>10</v>
      </c>
      <c r="AO72" s="38">
        <f>ROUND((AK72+AL72)/2,1)</f>
        <v>8.8</v>
      </c>
      <c r="AP72" s="38" t="str">
        <f>IF(ISNUMBER(AM72),ROUND((AK72+AM72)/2,1),"-")</f>
        <v>-</v>
      </c>
      <c r="AQ72" s="152">
        <f>MAX(AO72:AP72)</f>
        <v>8.8</v>
      </c>
      <c r="AR72" s="159">
        <f>IF(AO72&gt;=5,AO72,IF(AP72&gt;=5,AO72&amp;"/"&amp;AP72,AO72&amp;"/"&amp;AP72))</f>
        <v>8.8</v>
      </c>
      <c r="AS72" s="38">
        <v>8.7</v>
      </c>
      <c r="AT72" s="39">
        <v>7</v>
      </c>
      <c r="AU72" s="39"/>
      <c r="AV72" s="14">
        <f>IF(ISBLANK(AU72),AT72,AT72&amp;"/"&amp;AU72)</f>
        <v>7</v>
      </c>
      <c r="AW72" s="38">
        <f>ROUND((AS72+AT72)/2,1)</f>
        <v>7.9</v>
      </c>
      <c r="AX72" s="38" t="str">
        <f>IF(ISNUMBER(AU72),ROUND((AS72+AU72)/2,1),"-")</f>
        <v>-</v>
      </c>
      <c r="AY72" s="152">
        <f>MAX(AW72:AX72)</f>
        <v>7.9</v>
      </c>
      <c r="AZ72" s="159">
        <f>IF(AW72&gt;=5,AW72,IF(AX72&gt;=5,AW72&amp;"/"&amp;AX72,AW72&amp;"/"&amp;AX72))</f>
        <v>7.9</v>
      </c>
      <c r="BA72" s="62">
        <v>7</v>
      </c>
      <c r="BB72" s="116">
        <f>ROUND((K72*$L$3+S72*$T$3+AA72*$AB$3+AI72*$AJ$3+AQ72*$AR$3+AY72*$AZ$3+BA72*$BA$3)/$BB$3,1)</f>
        <v>6.7</v>
      </c>
      <c r="BC72" s="117" t="str">
        <f>IF(BB72&lt;4,"Kém",IF(BB72&lt;5,"Yếu",IF(BB72&lt;6,"TB",IF(BB72&lt;7,"TBK",IF(BB72&lt;8,"Khá",IF(BB72&lt;9,"Giỏi","XS"))))))</f>
        <v>TBK</v>
      </c>
      <c r="BD72" s="75"/>
      <c r="BE72" s="39"/>
      <c r="BF72" s="39"/>
      <c r="BG72" s="14">
        <f>IF(ISBLANK(BF72),BE72,BE72&amp;"/"&amp;BF72)</f>
        <v>0</v>
      </c>
      <c r="BH72" s="40">
        <f>ROUND((BD72+BE72)/2,1)</f>
        <v>0</v>
      </c>
      <c r="BI72" s="40" t="str">
        <f>IF(ISNUMBER(BF72),ROUND((BD72+BF72)/2,1),"-")</f>
        <v>-</v>
      </c>
      <c r="BJ72" s="190">
        <f>MAX(BH72:BI72)</f>
        <v>0</v>
      </c>
      <c r="BK72" s="68" t="str">
        <f>IF(BH72&gt;=5,BH72,IF(BI72&gt;=5,BH72&amp;"/"&amp;BI72,BH72&amp;"/"&amp;BI72))</f>
        <v>0/-</v>
      </c>
      <c r="BL72" s="46"/>
      <c r="BM72" s="47"/>
      <c r="BN72" s="47"/>
      <c r="BO72" s="47">
        <f>ROUND((BM72*2+BN72)/3,0)</f>
        <v>0</v>
      </c>
      <c r="BP72" s="47"/>
      <c r="BQ72" s="47"/>
      <c r="BR72" s="47"/>
      <c r="BS72" s="48">
        <f>IF(ISBLANK(BR72),BO72,BO72&amp;"/"&amp;BR72)</f>
        <v>0</v>
      </c>
      <c r="BT72" s="46">
        <f>ROUND((BL72+BO72)/2,1)</f>
        <v>0</v>
      </c>
      <c r="BU72" s="46" t="str">
        <f>IF(ISNUMBER(BR72),ROUND((BL72+BR72)/2,1),"-")</f>
        <v>-</v>
      </c>
      <c r="BV72" s="191">
        <f>MAX(BT72:BU72)</f>
        <v>0</v>
      </c>
      <c r="BW72" s="192" t="str">
        <f>IF(BT72&gt;=5,BT72,IF(BU72&gt;=5,BT72&amp;"/"&amp;BU72,BT72&amp;"/"&amp;BU72))</f>
        <v>0/-</v>
      </c>
      <c r="BX72" s="38"/>
      <c r="BY72" s="39"/>
      <c r="BZ72" s="39"/>
      <c r="CA72" s="14">
        <f>IF(ISBLANK(BZ72),BY72,BY72&amp;"/"&amp;BZ72)</f>
        <v>0</v>
      </c>
      <c r="CB72" s="40">
        <f>ROUND((BX72+BY72)/2,1)</f>
        <v>0</v>
      </c>
      <c r="CC72" s="40" t="str">
        <f>IF(ISNUMBER(BZ72),ROUND((BX72+BZ72)/2,1),"-")</f>
        <v>-</v>
      </c>
      <c r="CD72" s="190">
        <f>MAX(CB72:CC72)</f>
        <v>0</v>
      </c>
      <c r="CE72" s="68" t="str">
        <f>IF(CB72&gt;=5,CB72,IF(CC72&gt;=5,CB72&amp;"/"&amp;CC72,CB72&amp;"/"&amp;CC72))</f>
        <v>0/-</v>
      </c>
      <c r="CF72" s="38"/>
      <c r="CG72" s="39"/>
      <c r="CH72" s="39"/>
      <c r="CI72" s="14">
        <f>IF(ISBLANK(CH72),CG72,CG72&amp;"/"&amp;CH72)</f>
        <v>0</v>
      </c>
      <c r="CJ72" s="40">
        <f>ROUND((CF72+CG72)/2,1)</f>
        <v>0</v>
      </c>
      <c r="CK72" s="40" t="str">
        <f>IF(ISNUMBER(CH72),ROUND((CF72+CH72)/2,1),"-")</f>
        <v>-</v>
      </c>
      <c r="CL72" s="190">
        <f>MAX(CJ72:CK72)</f>
        <v>0</v>
      </c>
      <c r="CM72" s="68" t="str">
        <f>IF(CJ72&gt;=5,CJ72,IF(CK72&gt;=5,CJ72&amp;"/"&amp;CK72,CJ72&amp;"/"&amp;CK72))</f>
        <v>0/-</v>
      </c>
      <c r="CN72" s="38"/>
      <c r="CO72" s="39"/>
      <c r="CP72" s="39"/>
      <c r="CQ72" s="14">
        <f>IF(ISBLANK(CP72),CO72,CO72&amp;"/"&amp;CP72)</f>
        <v>0</v>
      </c>
      <c r="CR72" s="40">
        <f>ROUND((CN72+CO72)/2,1)</f>
        <v>0</v>
      </c>
      <c r="CS72" s="40" t="str">
        <f>IF(ISNUMBER(CP72),ROUND((CN72+CP72)/2,1),"-")</f>
        <v>-</v>
      </c>
      <c r="CT72" s="190">
        <f>MAX(CR72:CS72)</f>
        <v>0</v>
      </c>
      <c r="CU72" s="68" t="str">
        <f>IF(CR72&gt;=5,CR72,IF(CS72&gt;=5,CR72&amp;"/"&amp;CS72,CR72&amp;"/"&amp;CS72))</f>
        <v>0/-</v>
      </c>
      <c r="CV72" s="38"/>
      <c r="CW72" s="39"/>
      <c r="CX72" s="39"/>
      <c r="CY72" s="14">
        <f>IF(ISBLANK(CX72),CW72,CW72&amp;"/"&amp;CX72)</f>
        <v>0</v>
      </c>
      <c r="CZ72" s="40">
        <f>ROUND((CV72+CW72)/2,1)</f>
        <v>0</v>
      </c>
      <c r="DA72" s="40" t="str">
        <f>IF(ISNUMBER(CX72),ROUND((CV72+CX72)/2,1),"-")</f>
        <v>-</v>
      </c>
      <c r="DB72" s="190">
        <f>MAX(CZ72:DA72)</f>
        <v>0</v>
      </c>
      <c r="DC72" s="68" t="str">
        <f>IF(CZ72&gt;=5,CZ72,IF(DA72&gt;=5,CZ72&amp;"/"&amp;DA72,CZ72&amp;"/"&amp;DA72))</f>
        <v>0/-</v>
      </c>
      <c r="DD72" s="38"/>
      <c r="DE72" s="39"/>
      <c r="DF72" s="39"/>
      <c r="DG72" s="14">
        <f>IF(ISBLANK(DF72),DE72,DE72&amp;"/"&amp;DF72)</f>
        <v>0</v>
      </c>
      <c r="DH72" s="40">
        <f>ROUND((DD72+DE72)/2,1)</f>
        <v>0</v>
      </c>
      <c r="DI72" s="40" t="str">
        <f>IF(ISNUMBER(DF72),ROUND((DD72+DF72)/2,1),"-")</f>
        <v>-</v>
      </c>
      <c r="DJ72" s="190">
        <f>MAX(DH72:DI72)</f>
        <v>0</v>
      </c>
      <c r="DK72" s="68" t="str">
        <f>IF(DH72&gt;=5,DH72,IF(DI72&gt;=5,DH72&amp;"/"&amp;DI72,DH72&amp;"/"&amp;DI72))</f>
        <v>0/-</v>
      </c>
      <c r="DL72" s="38"/>
      <c r="DM72" s="39"/>
      <c r="DN72" s="39"/>
      <c r="DO72" s="14">
        <f>IF(ISBLANK(DN72),DM72,DM72&amp;"/"&amp;DN72)</f>
        <v>0</v>
      </c>
      <c r="DP72" s="40">
        <f>ROUND((DL72+DM72)/2,1)</f>
        <v>0</v>
      </c>
      <c r="DQ72" s="40" t="str">
        <f>IF(ISNUMBER(DN72),ROUND((DL72+DN72)/2,1),"-")</f>
        <v>-</v>
      </c>
      <c r="DR72" s="190">
        <f>MAX(DP72:DQ72)</f>
        <v>0</v>
      </c>
      <c r="DS72" s="68" t="str">
        <f>IF(DP72&gt;=5,DP72,IF(DQ72&gt;=5,DP72&amp;"/"&amp;DQ72,DP72&amp;"/"&amp;DQ72))</f>
        <v>0/-</v>
      </c>
      <c r="DT72" s="69"/>
      <c r="DU72" s="45"/>
      <c r="DV72" s="45">
        <v>0</v>
      </c>
      <c r="DW72" s="51">
        <f>ROUND(SUM(DT72:DV72)/3,1)</f>
        <v>0</v>
      </c>
      <c r="DX72" s="43"/>
      <c r="DY72" s="65">
        <f>ROUND((CL72*$CM$3+CT72*$CU$3+DB72*$DC$3+DJ72*$DK$3+DX72*$DX$3+BJ72*$BK$3+BV72*$BW$3+CD72*$CE$3+DW72*$DW$3+DR72*$DS$3)/$DY$3,1)</f>
        <v>0</v>
      </c>
      <c r="DZ72" s="65"/>
      <c r="EA72" s="65">
        <f>ROUND((BB72*$BB$3+DY72*$DY$3)/$EA$3,1)</f>
        <v>2.6</v>
      </c>
      <c r="EB72" s="177"/>
      <c r="EC72" s="428"/>
      <c r="ED72" s="429"/>
      <c r="EE72" s="429"/>
      <c r="EF72" s="430">
        <f>IF(ISBLANK(EE72),ED72,ED72&amp;"/"&amp;EE72)</f>
        <v>0</v>
      </c>
      <c r="EG72" s="28">
        <f>ROUND((EC72+ED72)/2,1)</f>
        <v>0</v>
      </c>
      <c r="EH72" s="28" t="str">
        <f>IF(ISNUMBER(EE72),ROUND((EC72+EE72)/2,1),"-")</f>
        <v>-</v>
      </c>
      <c r="EI72" s="191">
        <f>MAX(EG72:EH72)</f>
        <v>0</v>
      </c>
      <c r="EJ72" s="192" t="str">
        <f>IF(EG72&gt;=5,EG72,IF(EH72&gt;=5,EG72&amp;"/"&amp;EH72,EG72&amp;"/"&amp;EH72))</f>
        <v>0/-</v>
      </c>
      <c r="EK72" s="428"/>
      <c r="EL72" s="429"/>
      <c r="EM72" s="429"/>
      <c r="EN72" s="430">
        <f>IF(ISBLANK(EM72),EL72,EL72&amp;"/"&amp;EM72)</f>
        <v>0</v>
      </c>
      <c r="EO72" s="28">
        <f>ROUND((EK72+EL72)/2,1)</f>
        <v>0</v>
      </c>
      <c r="EP72" s="28" t="str">
        <f>IF(ISNUMBER(EM72),ROUND((EK72+EM72)/2,1),"-")</f>
        <v>-</v>
      </c>
      <c r="EQ72" s="191">
        <f>MAX(EO72:EP72)</f>
        <v>0</v>
      </c>
      <c r="ER72" s="192" t="str">
        <f>IF(EO72&gt;=5,EO72,IF(EP72&gt;=5,EO72&amp;"/"&amp;EP72,EO72&amp;"/"&amp;EP72))</f>
        <v>0/-</v>
      </c>
      <c r="ES72" s="428"/>
      <c r="ET72" s="429"/>
      <c r="EU72" s="429"/>
      <c r="EV72" s="430">
        <f>IF(ISBLANK(EU72),ET72,ET72&amp;"/"&amp;EU72)</f>
        <v>0</v>
      </c>
      <c r="EW72" s="28">
        <f>ROUND((ES72+ET72)/2,1)</f>
        <v>0</v>
      </c>
      <c r="EX72" s="28" t="str">
        <f>IF(ISNUMBER(EU72),ROUND((ES72+EU72)/2,1),"-")</f>
        <v>-</v>
      </c>
      <c r="EY72" s="191">
        <f>MAX(EW72:EX72)</f>
        <v>0</v>
      </c>
      <c r="EZ72" s="192" t="str">
        <f>IF(EW72&gt;=5,EW72,IF(EX72&gt;=5,EW72&amp;"/"&amp;EX72,EW72&amp;"/"&amp;EX72))</f>
        <v>0/-</v>
      </c>
      <c r="FA72" s="428"/>
      <c r="FB72" s="429"/>
      <c r="FC72" s="429"/>
      <c r="FD72" s="430">
        <f>IF(ISBLANK(FC72),FB72,FB72&amp;"/"&amp;FC72)</f>
        <v>0</v>
      </c>
      <c r="FE72" s="28">
        <f>ROUND((FA72+FB72)/2,1)</f>
        <v>0</v>
      </c>
      <c r="FF72" s="28" t="str">
        <f>IF(ISNUMBER(FC72),ROUND((FA72+FC72)/2,1),"-")</f>
        <v>-</v>
      </c>
      <c r="FG72" s="191">
        <f>MAX(FE72:FF72)</f>
        <v>0</v>
      </c>
      <c r="FH72" s="192" t="str">
        <f>IF(FE72&gt;=5,FE72,IF(FF72&gt;=5,FE72&amp;"/"&amp;FF72,FE72&amp;"/"&amp;FF72))</f>
        <v>0/-</v>
      </c>
      <c r="FI72" s="428"/>
      <c r="FJ72" s="429"/>
      <c r="FK72" s="429"/>
      <c r="FL72" s="430">
        <f>IF(ISBLANK(FK72),FJ72,FJ72&amp;"/"&amp;FK72)</f>
        <v>0</v>
      </c>
      <c r="FM72" s="28">
        <f>ROUND((FI72+FJ72)/2,1)</f>
        <v>0</v>
      </c>
      <c r="FN72" s="28" t="str">
        <f>IF(ISNUMBER(FK72),ROUND((FI72+FK72)/2,1),"-")</f>
        <v>-</v>
      </c>
      <c r="FO72" s="191">
        <f>MAX(FM72:FN72)</f>
        <v>0</v>
      </c>
      <c r="FP72" s="192" t="str">
        <f>IF(FM72&gt;=5,FM72,IF(FN72&gt;=5,FM72&amp;"/"&amp;FN72,FM72&amp;"/"&amp;FN72))</f>
        <v>0/-</v>
      </c>
      <c r="FQ72" s="428"/>
      <c r="FR72" s="429"/>
      <c r="FS72" s="429"/>
      <c r="FT72" s="430">
        <f>IF(ISBLANK(FS72),FR72,FR72&amp;"/"&amp;FS72)</f>
        <v>0</v>
      </c>
      <c r="FU72" s="28">
        <f>ROUND((FQ72+FR72)/2,1)</f>
        <v>0</v>
      </c>
      <c r="FV72" s="28" t="str">
        <f>IF(ISNUMBER(FS72),ROUND((FQ72+FS72)/2,1),"-")</f>
        <v>-</v>
      </c>
      <c r="FW72" s="191">
        <f>MAX(FU72:FV72)</f>
        <v>0</v>
      </c>
      <c r="FX72" s="487" t="str">
        <f>IF(FU72&gt;=5,FU72,IF(FV72&gt;=5,FU72&amp;"/"&amp;FV72,FU72&amp;"/"&amp;FV72))</f>
        <v>0/-</v>
      </c>
      <c r="FY72" s="488"/>
      <c r="FZ72" s="488"/>
      <c r="GA72" s="488"/>
      <c r="GB72" s="268">
        <f>ROUND((EI72*$EI$3+EQ72*$EQ$3+EY72*$EY$3+FG72*$FG$3+FO72*$FO$3+FW72*$FW$3+FY72*$FY$3+FZ72*$FZ$3+GA72*$GA$3)/$GB$3,1)</f>
        <v>0</v>
      </c>
      <c r="GC72" s="489" t="str">
        <f>IF(GB72&lt;4,"Kém",IF(GB72&lt;5,"Yếu",IF(GB72&lt;6,"TB",IF(GB72&lt;7,"TBK",IF(GB72&lt;8,"Khá",IF(GB72&lt;9,"Giỏi","XS"))))))</f>
        <v>Kém</v>
      </c>
      <c r="GD72" s="428"/>
      <c r="GE72" s="429"/>
      <c r="GF72" s="429"/>
      <c r="GG72" s="430">
        <f>IF(ISBLANK(GF72),GE72,GE72&amp;"/"&amp;GF72)</f>
        <v>0</v>
      </c>
      <c r="GH72" s="28">
        <f>ROUND((GD72+GE72)/2,1)</f>
        <v>0</v>
      </c>
      <c r="GI72" s="28" t="str">
        <f>IF(ISNUMBER(GF72),ROUND((GD72+GF72)/2,1),"-")</f>
        <v>-</v>
      </c>
      <c r="GJ72" s="191">
        <f>MAX(GH72:GI72)</f>
        <v>0</v>
      </c>
      <c r="GK72" s="192" t="str">
        <f>IF(GH72&gt;=5,GH72,IF(GI72&gt;=5,GH72&amp;"/"&amp;GI72,GH72&amp;"/"&amp;GI72))</f>
        <v>0/-</v>
      </c>
      <c r="GL72" s="428"/>
      <c r="GM72" s="429"/>
      <c r="GN72" s="429"/>
      <c r="GO72" s="430">
        <f>IF(ISBLANK(GN72),GM72,GM72&amp;"/"&amp;GN72)</f>
        <v>0</v>
      </c>
      <c r="GP72" s="28">
        <f>ROUND((GL72+GM72)/2,1)</f>
        <v>0</v>
      </c>
      <c r="GQ72" s="28" t="str">
        <f>IF(ISNUMBER(GN72),ROUND((GL72+GN72)/2,1),"-")</f>
        <v>-</v>
      </c>
      <c r="GR72" s="191">
        <f>MAX(GP72:GQ72)</f>
        <v>0</v>
      </c>
      <c r="GS72" s="192" t="str">
        <f>IF(GP72&gt;=5,GP72,IF(GQ72&gt;=5,GP72&amp;"/"&amp;GQ72,GP72&amp;"/"&amp;GQ72))</f>
        <v>0/-</v>
      </c>
      <c r="GT72" s="428"/>
      <c r="GU72" s="429"/>
      <c r="GV72" s="429"/>
      <c r="GW72" s="430">
        <f>IF(ISBLANK(GV72),GU72,GU72&amp;"/"&amp;GV72)</f>
        <v>0</v>
      </c>
      <c r="GX72" s="28">
        <f>ROUND((GT72+GU72)/2,1)</f>
        <v>0</v>
      </c>
      <c r="GY72" s="28" t="str">
        <f>IF(ISNUMBER(GV72),ROUND((GT72+GV72)/2,1),"-")</f>
        <v>-</v>
      </c>
      <c r="GZ72" s="191">
        <f>MAX(GX72:GY72)</f>
        <v>0</v>
      </c>
      <c r="HA72" s="192" t="str">
        <f>IF(GX72&gt;=5,GX72,IF(GY72&gt;=5,GX72&amp;"/"&amp;GY72,GX72&amp;"/"&amp;GY72))</f>
        <v>0/-</v>
      </c>
      <c r="HB72" s="428"/>
      <c r="HC72" s="429"/>
      <c r="HD72" s="429"/>
      <c r="HE72" s="430">
        <f>IF(ISBLANK(HD72),HC72,HC72&amp;"/"&amp;HD72)</f>
        <v>0</v>
      </c>
      <c r="HF72" s="28">
        <f>ROUND((HB72+HC72)/2,1)</f>
        <v>0</v>
      </c>
      <c r="HG72" s="28" t="str">
        <f>IF(ISNUMBER(HD72),ROUND((HB72+HD72)/2,1),"-")</f>
        <v>-</v>
      </c>
      <c r="HH72" s="191">
        <f>MAX(HF72:HG72)</f>
        <v>0</v>
      </c>
      <c r="HI72" s="192" t="str">
        <f>IF(HF72&gt;=5,HF72,IF(HG72&gt;=5,HF72&amp;"/"&amp;HG72,HF72&amp;"/"&amp;HG72))</f>
        <v>0/-</v>
      </c>
      <c r="HJ72" s="428"/>
      <c r="HK72" s="429"/>
      <c r="HL72" s="429"/>
      <c r="HM72" s="430">
        <f>IF(ISBLANK(HL72),HK72,HK72&amp;"/"&amp;HL72)</f>
        <v>0</v>
      </c>
      <c r="HN72" s="28">
        <f>ROUND((HJ72+HK72)/2,1)</f>
        <v>0</v>
      </c>
      <c r="HO72" s="28" t="str">
        <f>IF(ISNUMBER(HL72),ROUND((HJ72+HL72)/2,1),"-")</f>
        <v>-</v>
      </c>
      <c r="HP72" s="191">
        <f>MAX(HN72:HO72)</f>
        <v>0</v>
      </c>
      <c r="HQ72" s="192" t="str">
        <f>IF(HN72&gt;=5,HN72,IF(HO72&gt;=5,HN72&amp;"/"&amp;HO72,HN72&amp;"/"&amp;HO72))</f>
        <v>0/-</v>
      </c>
      <c r="HR72" s="488"/>
      <c r="HS72" s="488"/>
      <c r="HT72" s="488"/>
      <c r="HU72" s="490"/>
      <c r="HV72" s="491">
        <f>ROUND((GR72*$GR$3+GJ72*$GJ$3+GZ72*$GZ$3+HH72*$HH$3+HP72*$HP$3+HR72*$HR$3+HS72*$HS$3+HT72*$HT$3+HU72*$HU$3)/$HV$3,1)</f>
        <v>0</v>
      </c>
      <c r="HW72" s="492" t="str">
        <f>IF(HV72&lt;4,"Kém",IF(HV72&lt;5,"Yếu",IF(HV72&lt;6,"TB",IF(HV72&lt;7,"TBK",IF(HV72&lt;8,"Khá",IF(HV72&lt;9,"Giỏi","XS"))))))</f>
        <v>Kém</v>
      </c>
      <c r="HX72" s="423">
        <f>ROUND((HV72*$HV$3+GB72*$GB$3)/$HX$3,1)</f>
        <v>0</v>
      </c>
      <c r="HY72" s="489" t="str">
        <f>IF(HX72&lt;4,"Kém",IF(HX72&lt;5,"Yếu",IF(HX72&lt;6,"TB",IF(HX72&lt;7,"TBK",IF(HX72&lt;8,"Khá",IF(HX72&lt;9,"Giỏi","XS"))))))</f>
        <v>Kém</v>
      </c>
      <c r="HZ72" s="427">
        <f>ROUND((HX72*$HX$3+EA72*$EA$3)/$HZ$3,1)</f>
        <v>1.3</v>
      </c>
      <c r="IA72" s="489" t="str">
        <f>IF(HZ72&lt;4,"Kém",IF(HZ72&lt;5,"Yếu",IF(HZ72&lt;6,"TB",IF(HZ72&lt;7,"TBK",IF(HZ72&lt;8,"Khá",IF(HZ72&lt;9,"Giỏi","XS"))))))</f>
        <v>Kém</v>
      </c>
      <c r="IB72" s="488"/>
      <c r="IC72" s="488"/>
      <c r="ID72" s="488"/>
      <c r="IE72" s="493">
        <f>ROUND(SUM(IB72:ID72)/3,1)</f>
        <v>0</v>
      </c>
      <c r="IF72" s="427">
        <f>ROUND((HZ72+IE72)/2,1)</f>
        <v>0.7</v>
      </c>
      <c r="IG72" s="612" t="str">
        <f>IF(IF72&lt;4,"Kém",IF(IF72&lt;5,"Yếu",IF(IF72&lt;6,"TB",IF(IF72&lt;7,"TBK",IF(IF72&lt;8,"Khá",IF(IF72&lt;9,"Giỏi","XS"))))))</f>
        <v>Kém</v>
      </c>
      <c r="IH72" s="497"/>
    </row>
    <row r="73" spans="1:242" s="151" customFormat="1" ht="19.5" customHeight="1" hidden="1">
      <c r="A73" s="135">
        <v>58</v>
      </c>
      <c r="B73" s="162" t="s">
        <v>119</v>
      </c>
      <c r="C73" s="163" t="s">
        <v>214</v>
      </c>
      <c r="D73" s="164" t="s">
        <v>215</v>
      </c>
      <c r="E73" s="136">
        <v>5.8</v>
      </c>
      <c r="F73" s="137">
        <v>2</v>
      </c>
      <c r="G73" s="137">
        <v>3</v>
      </c>
      <c r="H73" s="138" t="str">
        <f>IF(ISBLANK(G73),F73,F73&amp;"/"&amp;G73)</f>
        <v>2/3</v>
      </c>
      <c r="I73" s="140">
        <f>ROUND((E73+F73)/2,1)</f>
        <v>3.9</v>
      </c>
      <c r="J73" s="140">
        <f>IF(ISNUMBER(G73),ROUND((E73+G73)/2,1),"-")</f>
        <v>4.4</v>
      </c>
      <c r="K73" s="155">
        <f>MAX(I73:J73)</f>
        <v>4.4</v>
      </c>
      <c r="L73" s="165" t="str">
        <f>IF(I73&gt;=5,I73,IF(J73&gt;=5,I73&amp;"/"&amp;J73,I73&amp;"/"&amp;J73))</f>
        <v>3.9/4.4</v>
      </c>
      <c r="M73" s="140">
        <v>6</v>
      </c>
      <c r="N73" s="137">
        <v>1</v>
      </c>
      <c r="O73" s="137">
        <v>5</v>
      </c>
      <c r="P73" s="138" t="str">
        <f>IF(ISBLANK(O73),N73,N73&amp;"/"&amp;O73)</f>
        <v>1/5</v>
      </c>
      <c r="Q73" s="140">
        <f>ROUND((M73+N73)/2,1)</f>
        <v>3.5</v>
      </c>
      <c r="R73" s="140">
        <f>IF(ISNUMBER(O73),ROUND((M73+O73)/2,1),"-")</f>
        <v>5.5</v>
      </c>
      <c r="S73" s="155">
        <f>MAX(Q73:R73)</f>
        <v>5.5</v>
      </c>
      <c r="T73" s="166" t="str">
        <f>IF(Q73&gt;=5,Q73,IF(R73&gt;=5,Q73&amp;"/"&amp;R73,Q73&amp;"/"&amp;R73))</f>
        <v>3.5/5.5</v>
      </c>
      <c r="U73" s="140">
        <v>5.7</v>
      </c>
      <c r="V73" s="137">
        <v>6</v>
      </c>
      <c r="W73" s="137"/>
      <c r="X73" s="138">
        <f>IF(ISBLANK(W73),V73,V73&amp;"/"&amp;W73)</f>
        <v>6</v>
      </c>
      <c r="Y73" s="140">
        <f>ROUND((U73+V73)/2,1)</f>
        <v>5.9</v>
      </c>
      <c r="Z73" s="140" t="str">
        <f>IF(ISNUMBER(W73),ROUND((U73+W73)/2,1),"-")</f>
        <v>-</v>
      </c>
      <c r="AA73" s="155">
        <f>MAX(Y73:Z73)</f>
        <v>5.9</v>
      </c>
      <c r="AB73" s="166">
        <f>IF(Y73&gt;=5,Y73,IF(Z73&gt;=5,Y73&amp;"/"&amp;Z73,Y73&amp;"/"&amp;Z73))</f>
        <v>5.9</v>
      </c>
      <c r="AC73" s="140">
        <v>6.3</v>
      </c>
      <c r="AD73" s="137">
        <v>4</v>
      </c>
      <c r="AE73" s="137"/>
      <c r="AF73" s="138">
        <f>IF(ISBLANK(AE73),AD73,AD73&amp;"/"&amp;AE73)</f>
        <v>4</v>
      </c>
      <c r="AG73" s="140">
        <f>ROUND((AC73+AD73)/2,1)</f>
        <v>5.2</v>
      </c>
      <c r="AH73" s="140" t="str">
        <f>IF(ISNUMBER(AE73),ROUND((AC73+AE73)/2,1),"-")</f>
        <v>-</v>
      </c>
      <c r="AI73" s="155">
        <f>MAX(AG73:AH73)</f>
        <v>5.2</v>
      </c>
      <c r="AJ73" s="166">
        <f>IF(AG73&gt;=5,AG73,IF(AH73&gt;=5,AG73&amp;"/"&amp;AH73,AG73&amp;"/"&amp;AH73))</f>
        <v>5.2</v>
      </c>
      <c r="AK73" s="140">
        <v>3.5</v>
      </c>
      <c r="AL73" s="137">
        <v>9</v>
      </c>
      <c r="AM73" s="137"/>
      <c r="AN73" s="138">
        <f>IF(ISBLANK(AM73),AL73,AL73&amp;"/"&amp;AM73)</f>
        <v>9</v>
      </c>
      <c r="AO73" s="140">
        <f>ROUND((AK73+AL73)/2,1)</f>
        <v>6.3</v>
      </c>
      <c r="AP73" s="140" t="str">
        <f>IF(ISNUMBER(AM73),ROUND((AK73+AM73)/2,1),"-")</f>
        <v>-</v>
      </c>
      <c r="AQ73" s="155">
        <f>MAX(AO73:AP73)</f>
        <v>6.3</v>
      </c>
      <c r="AR73" s="166">
        <f>IF(AO73&gt;=5,AO73,IF(AP73&gt;=5,AO73&amp;"/"&amp;AP73,AO73&amp;"/"&amp;AP73))</f>
        <v>6.3</v>
      </c>
      <c r="AS73" s="140">
        <v>3.3</v>
      </c>
      <c r="AT73" s="137">
        <v>1</v>
      </c>
      <c r="AU73" s="137">
        <v>0</v>
      </c>
      <c r="AV73" s="138" t="str">
        <f>IF(ISBLANK(AU73),AT73,AT73&amp;"/"&amp;AU73)</f>
        <v>1/0</v>
      </c>
      <c r="AW73" s="140">
        <f>ROUND((AS73+AT73)/2,1)</f>
        <v>2.2</v>
      </c>
      <c r="AX73" s="140">
        <f>IF(ISNUMBER(AU73),ROUND((AS73+AU73)/2,1),"-")</f>
        <v>1.7</v>
      </c>
      <c r="AY73" s="155">
        <f>MAX(AW73:AX73)</f>
        <v>2.2</v>
      </c>
      <c r="AZ73" s="165" t="str">
        <f>IF(AW73&gt;=5,AW73,IF(AX73&gt;=5,AW73&amp;"/"&amp;AX73,AW73&amp;"/"&amp;AX73))</f>
        <v>2.2/1.7</v>
      </c>
      <c r="BA73" s="141">
        <v>1</v>
      </c>
      <c r="BB73" s="171">
        <f>ROUND((K73*$L$3+S73*$T$3+AA73*$AB$3+AI73*$AJ$3+AQ73*$AR$3+AY73*$AZ$3+BA73*$BA$3)/$BB$3,1)</f>
        <v>4.5</v>
      </c>
      <c r="BC73" s="172" t="str">
        <f>IF(BB73&lt;4,"Kém",IF(BB73&lt;5,"Yếu",IF(BB73&lt;6,"TB",IF(BB73&lt;7,"TBK",IF(BB73&lt;8,"Khá",IF(BB73&lt;9,"Giỏi","XS"))))))</f>
        <v>Yếu</v>
      </c>
      <c r="BD73" s="136"/>
      <c r="BE73" s="137"/>
      <c r="BF73" s="137"/>
      <c r="BG73" s="138">
        <f>IF(ISBLANK(BF73),BE73,BE73&amp;"/"&amp;BF73)</f>
        <v>0</v>
      </c>
      <c r="BH73" s="139">
        <f>ROUND((BD73+BE73)/2,1)</f>
        <v>0</v>
      </c>
      <c r="BI73" s="139" t="str">
        <f>IF(ISNUMBER(BF73),ROUND((BD73+BF73)/2,1),"-")</f>
        <v>-</v>
      </c>
      <c r="BJ73" s="198">
        <f>MAX(BH73:BI73)</f>
        <v>0</v>
      </c>
      <c r="BK73" s="142" t="str">
        <f>IF(BH73&gt;=5,BH73,IF(BI73&gt;=5,BH73&amp;"/"&amp;BI73,BH73&amp;"/"&amp;BI73))</f>
        <v>0/-</v>
      </c>
      <c r="BL73" s="143"/>
      <c r="BM73" s="144"/>
      <c r="BN73" s="144"/>
      <c r="BO73" s="144">
        <f>ROUND((BM73*2+BN73)/3,0)</f>
        <v>0</v>
      </c>
      <c r="BP73" s="144"/>
      <c r="BQ73" s="144"/>
      <c r="BR73" s="144"/>
      <c r="BS73" s="145">
        <f>IF(ISBLANK(BR73),BO73,BO73&amp;"/"&amp;BR73)</f>
        <v>0</v>
      </c>
      <c r="BT73" s="143">
        <f>ROUND((BL73+BO73)/2,1)</f>
        <v>0</v>
      </c>
      <c r="BU73" s="143" t="str">
        <f>IF(ISNUMBER(BR73),ROUND((BL73+BR73)/2,1),"-")</f>
        <v>-</v>
      </c>
      <c r="BV73" s="199">
        <f>MAX(BT73:BU73)</f>
        <v>0</v>
      </c>
      <c r="BW73" s="200" t="str">
        <f>IF(BT73&gt;=5,BT73,IF(BU73&gt;=5,BT73&amp;"/"&amp;BU73,BT73&amp;"/"&amp;BU73))</f>
        <v>0/-</v>
      </c>
      <c r="BX73" s="140"/>
      <c r="BY73" s="137"/>
      <c r="BZ73" s="137"/>
      <c r="CA73" s="138">
        <f>IF(ISBLANK(BZ73),BY73,BY73&amp;"/"&amp;BZ73)</f>
        <v>0</v>
      </c>
      <c r="CB73" s="139">
        <f>ROUND((BX73+BY73)/2,1)</f>
        <v>0</v>
      </c>
      <c r="CC73" s="139" t="str">
        <f>IF(ISNUMBER(BZ73),ROUND((BX73+BZ73)/2,1),"-")</f>
        <v>-</v>
      </c>
      <c r="CD73" s="198">
        <f>MAX(CB73:CC73)</f>
        <v>0</v>
      </c>
      <c r="CE73" s="142" t="str">
        <f>IF(CB73&gt;=5,CB73,IF(CC73&gt;=5,CB73&amp;"/"&amp;CC73,CB73&amp;"/"&amp;CC73))</f>
        <v>0/-</v>
      </c>
      <c r="CF73" s="140"/>
      <c r="CG73" s="137"/>
      <c r="CH73" s="137"/>
      <c r="CI73" s="138">
        <f>IF(ISBLANK(CH73),CG73,CG73&amp;"/"&amp;CH73)</f>
        <v>0</v>
      </c>
      <c r="CJ73" s="139">
        <f>ROUND((CF73+CG73)/2,1)</f>
        <v>0</v>
      </c>
      <c r="CK73" s="139" t="str">
        <f>IF(ISNUMBER(CH73),ROUND((CF73+CH73)/2,1),"-")</f>
        <v>-</v>
      </c>
      <c r="CL73" s="198">
        <f>MAX(CJ73:CK73)</f>
        <v>0</v>
      </c>
      <c r="CM73" s="142" t="str">
        <f>IF(CJ73&gt;=5,CJ73,IF(CK73&gt;=5,CJ73&amp;"/"&amp;CK73,CJ73&amp;"/"&amp;CK73))</f>
        <v>0/-</v>
      </c>
      <c r="CN73" s="140"/>
      <c r="CO73" s="137"/>
      <c r="CP73" s="137"/>
      <c r="CQ73" s="138">
        <f>IF(ISBLANK(CP73),CO73,CO73&amp;"/"&amp;CP73)</f>
        <v>0</v>
      </c>
      <c r="CR73" s="139">
        <f>ROUND((CN73+CO73)/2,1)</f>
        <v>0</v>
      </c>
      <c r="CS73" s="139" t="str">
        <f>IF(ISNUMBER(CP73),ROUND((CN73+CP73)/2,1),"-")</f>
        <v>-</v>
      </c>
      <c r="CT73" s="198">
        <f>MAX(CR73:CS73)</f>
        <v>0</v>
      </c>
      <c r="CU73" s="142" t="str">
        <f>IF(CR73&gt;=5,CR73,IF(CS73&gt;=5,CR73&amp;"/"&amp;CS73,CR73&amp;"/"&amp;CS73))</f>
        <v>0/-</v>
      </c>
      <c r="CV73" s="140"/>
      <c r="CW73" s="137"/>
      <c r="CX73" s="137"/>
      <c r="CY73" s="138">
        <f>IF(ISBLANK(CX73),CW73,CW73&amp;"/"&amp;CX73)</f>
        <v>0</v>
      </c>
      <c r="CZ73" s="139">
        <f>ROUND((CV73+CW73)/2,1)</f>
        <v>0</v>
      </c>
      <c r="DA73" s="139" t="str">
        <f>IF(ISNUMBER(CX73),ROUND((CV73+CX73)/2,1),"-")</f>
        <v>-</v>
      </c>
      <c r="DB73" s="198">
        <f>MAX(CZ73:DA73)</f>
        <v>0</v>
      </c>
      <c r="DC73" s="142" t="str">
        <f>IF(CZ73&gt;=5,CZ73,IF(DA73&gt;=5,CZ73&amp;"/"&amp;DA73,CZ73&amp;"/"&amp;DA73))</f>
        <v>0/-</v>
      </c>
      <c r="DD73" s="140"/>
      <c r="DE73" s="137"/>
      <c r="DF73" s="137"/>
      <c r="DG73" s="138">
        <f>IF(ISBLANK(DF73),DE73,DE73&amp;"/"&amp;DF73)</f>
        <v>0</v>
      </c>
      <c r="DH73" s="139">
        <f>ROUND((DD73+DE73)/2,1)</f>
        <v>0</v>
      </c>
      <c r="DI73" s="139" t="str">
        <f>IF(ISNUMBER(DF73),ROUND((DD73+DF73)/2,1),"-")</f>
        <v>-</v>
      </c>
      <c r="DJ73" s="198">
        <f>MAX(DH73:DI73)</f>
        <v>0</v>
      </c>
      <c r="DK73" s="142" t="str">
        <f>IF(DH73&gt;=5,DH73,IF(DI73&gt;=5,DH73&amp;"/"&amp;DI73,DH73&amp;"/"&amp;DI73))</f>
        <v>0/-</v>
      </c>
      <c r="DL73" s="140"/>
      <c r="DM73" s="137"/>
      <c r="DN73" s="137"/>
      <c r="DO73" s="138">
        <f>IF(ISBLANK(DN73),DM73,DM73&amp;"/"&amp;DN73)</f>
        <v>0</v>
      </c>
      <c r="DP73" s="139">
        <f>ROUND((DL73+DM73)/2,1)</f>
        <v>0</v>
      </c>
      <c r="DQ73" s="139" t="str">
        <f>IF(ISNUMBER(DN73),ROUND((DL73+DN73)/2,1),"-")</f>
        <v>-</v>
      </c>
      <c r="DR73" s="198">
        <f>MAX(DP73:DQ73)</f>
        <v>0</v>
      </c>
      <c r="DS73" s="142" t="str">
        <f>IF(DP73&gt;=5,DP73,IF(DQ73&gt;=5,DP73&amp;"/"&amp;DQ73,DP73&amp;"/"&amp;DQ73))</f>
        <v>0/-</v>
      </c>
      <c r="DT73" s="146"/>
      <c r="DU73" s="147"/>
      <c r="DV73" s="147">
        <v>0</v>
      </c>
      <c r="DW73" s="148">
        <f>ROUND(SUM(DT73:DV73)/3,1)</f>
        <v>0</v>
      </c>
      <c r="DX73" s="149"/>
      <c r="DY73" s="150">
        <f>ROUND((CL73*$CM$3+CT73*$CU$3+DB73*$DC$3+DJ73*$DK$3+DX73*$DX$3+BJ73*$BK$3+BV73*$BW$3+CD73*$CE$3+DW73*$DW$3+DR73*$DS$3)/$DY$3,1)</f>
        <v>0</v>
      </c>
      <c r="DZ73" s="150"/>
      <c r="EA73" s="150">
        <f>ROUND((BB73*$BB$3+DY73*$DY$3)/$EA$3,1)</f>
        <v>1.7</v>
      </c>
      <c r="EB73" s="189"/>
      <c r="EC73" s="74"/>
      <c r="ED73" s="74"/>
      <c r="EE73" s="74"/>
      <c r="EF73" s="74"/>
      <c r="EG73" s="74"/>
      <c r="EH73" s="74"/>
      <c r="EI73" s="74"/>
      <c r="EJ73" s="196"/>
      <c r="EK73" s="74"/>
      <c r="EL73" s="74"/>
      <c r="EM73" s="74"/>
      <c r="EN73" s="74"/>
      <c r="EO73" s="74"/>
      <c r="EP73" s="74"/>
      <c r="EQ73" s="74"/>
      <c r="ER73" s="196"/>
      <c r="ES73" s="74"/>
      <c r="ET73" s="74"/>
      <c r="EU73" s="74"/>
      <c r="EV73" s="74"/>
      <c r="EW73" s="74"/>
      <c r="EX73" s="74"/>
      <c r="EY73" s="74"/>
      <c r="EZ73" s="196"/>
      <c r="FA73" s="74"/>
      <c r="FB73" s="74"/>
      <c r="FC73" s="74"/>
      <c r="FD73" s="74"/>
      <c r="FE73" s="74"/>
      <c r="FF73" s="74"/>
      <c r="FG73" s="74"/>
      <c r="FH73" s="196"/>
      <c r="FI73" s="74"/>
      <c r="FJ73" s="74"/>
      <c r="FK73" s="74"/>
      <c r="FL73" s="74"/>
      <c r="FM73" s="74"/>
      <c r="FN73" s="74"/>
      <c r="FO73" s="74"/>
      <c r="FP73" s="196"/>
      <c r="FQ73" s="74"/>
      <c r="FR73" s="74"/>
      <c r="FS73" s="74"/>
      <c r="FT73" s="74"/>
      <c r="FU73" s="74"/>
      <c r="FV73" s="74"/>
      <c r="FW73" s="74"/>
      <c r="FX73" s="196"/>
      <c r="FY73" s="485"/>
      <c r="FZ73" s="485"/>
      <c r="GA73" s="485"/>
      <c r="GB73" s="485"/>
      <c r="GC73" s="485"/>
      <c r="GD73" s="74"/>
      <c r="GE73" s="74"/>
      <c r="GF73" s="74"/>
      <c r="GG73" s="74"/>
      <c r="GH73" s="74"/>
      <c r="GI73" s="74"/>
      <c r="GJ73" s="74"/>
      <c r="GK73" s="196"/>
      <c r="GL73" s="74"/>
      <c r="GM73" s="74"/>
      <c r="GN73" s="74"/>
      <c r="GO73" s="74"/>
      <c r="GP73" s="74"/>
      <c r="GQ73" s="74"/>
      <c r="GR73" s="74"/>
      <c r="GS73" s="196"/>
      <c r="GT73" s="74"/>
      <c r="GU73" s="74"/>
      <c r="GV73" s="74"/>
      <c r="GW73" s="74"/>
      <c r="GX73" s="74"/>
      <c r="GY73" s="74"/>
      <c r="GZ73" s="74"/>
      <c r="HA73" s="196"/>
      <c r="HB73" s="74"/>
      <c r="HC73" s="74"/>
      <c r="HD73" s="74"/>
      <c r="HE73" s="74"/>
      <c r="HF73" s="74"/>
      <c r="HG73" s="74"/>
      <c r="HH73" s="74"/>
      <c r="HI73" s="196"/>
      <c r="HJ73" s="74"/>
      <c r="HK73" s="74"/>
      <c r="HL73" s="74"/>
      <c r="HM73" s="74"/>
      <c r="HN73" s="74"/>
      <c r="HO73" s="74"/>
      <c r="HP73" s="74"/>
      <c r="HQ73" s="196"/>
      <c r="HR73" s="485"/>
      <c r="HS73" s="485"/>
      <c r="HT73" s="485"/>
      <c r="HU73" s="485"/>
      <c r="HV73" s="485"/>
      <c r="HW73" s="485"/>
      <c r="HX73" s="485"/>
      <c r="HY73" s="485"/>
      <c r="HZ73" s="485"/>
      <c r="IA73" s="485"/>
      <c r="IB73" s="485"/>
      <c r="IC73" s="485"/>
      <c r="ID73" s="485"/>
      <c r="IE73" s="486"/>
      <c r="IF73" s="485"/>
      <c r="IG73" s="613"/>
      <c r="IH73" s="31"/>
    </row>
    <row r="74" spans="1:242" s="26" customFormat="1" ht="19.5" customHeight="1" hidden="1">
      <c r="A74" s="15">
        <v>46</v>
      </c>
      <c r="B74" s="156" t="s">
        <v>106</v>
      </c>
      <c r="C74" s="157" t="s">
        <v>196</v>
      </c>
      <c r="D74" s="158" t="s">
        <v>197</v>
      </c>
      <c r="E74" s="82">
        <v>3.8</v>
      </c>
      <c r="F74" s="81"/>
      <c r="G74" s="81"/>
      <c r="H74" s="81" t="s">
        <v>230</v>
      </c>
      <c r="I74" s="84">
        <f>ROUND((E74+F74)/2,1)</f>
        <v>1.9</v>
      </c>
      <c r="J74" s="84" t="str">
        <f>IF(ISNUMBER(G74),ROUND((E74+G74)/2,1),"-")</f>
        <v>-</v>
      </c>
      <c r="K74" s="154">
        <f>MAX(I74:J74)</f>
        <v>1.9</v>
      </c>
      <c r="L74" s="160" t="str">
        <f>IF(I74&gt;=5,I74,IF(J74&gt;=5,I74&amp;"/"&amp;J74,I74&amp;"/"&amp;J74))</f>
        <v>1.9/-</v>
      </c>
      <c r="M74" s="38">
        <v>6.5</v>
      </c>
      <c r="N74" s="39">
        <v>4</v>
      </c>
      <c r="O74" s="39"/>
      <c r="P74" s="14">
        <f>IF(ISBLANK(O74),N74,N74&amp;"/"&amp;O74)</f>
        <v>4</v>
      </c>
      <c r="Q74" s="38">
        <f>ROUND((M74+N74)/2,1)</f>
        <v>5.3</v>
      </c>
      <c r="R74" s="38" t="str">
        <f>IF(ISNUMBER(O74),ROUND((M74+O74)/2,1),"-")</f>
        <v>-</v>
      </c>
      <c r="S74" s="152">
        <f>MAX(Q74:R74)</f>
        <v>5.3</v>
      </c>
      <c r="T74" s="159">
        <f>IF(Q74&gt;=5,Q74,IF(R74&gt;=5,Q74&amp;"/"&amp;R74,Q74&amp;"/"&amp;R74))</f>
        <v>5.3</v>
      </c>
      <c r="U74" s="38">
        <v>5.7</v>
      </c>
      <c r="V74" s="39">
        <v>2</v>
      </c>
      <c r="W74" s="39">
        <v>3</v>
      </c>
      <c r="X74" s="14" t="str">
        <f>IF(ISBLANK(W74),V74,V74&amp;"/"&amp;W74)</f>
        <v>2/3</v>
      </c>
      <c r="Y74" s="38">
        <f>ROUND((U74+V74)/2,1)</f>
        <v>3.9</v>
      </c>
      <c r="Z74" s="38">
        <f>IF(ISNUMBER(W74),ROUND((U74+W74)/2,1),"-")</f>
        <v>4.4</v>
      </c>
      <c r="AA74" s="152">
        <f>MAX(Y74:Z74)</f>
        <v>4.4</v>
      </c>
      <c r="AB74" s="160" t="str">
        <f>IF(Y74&gt;=5,Y74,IF(Z74&gt;=5,Y74&amp;"/"&amp;Z74,Y74&amp;"/"&amp;Z74))</f>
        <v>3.9/4.4</v>
      </c>
      <c r="AC74" s="79"/>
      <c r="AD74" s="80"/>
      <c r="AE74" s="80"/>
      <c r="AF74" s="80" t="s">
        <v>228</v>
      </c>
      <c r="AG74" s="79"/>
      <c r="AH74" s="79"/>
      <c r="AI74" s="153">
        <v>5</v>
      </c>
      <c r="AJ74" s="161">
        <v>5</v>
      </c>
      <c r="AK74" s="38">
        <v>8.5</v>
      </c>
      <c r="AL74" s="39">
        <v>8</v>
      </c>
      <c r="AM74" s="39"/>
      <c r="AN74" s="14">
        <f>IF(ISBLANK(AM74),AL74,AL74&amp;"/"&amp;AM74)</f>
        <v>8</v>
      </c>
      <c r="AO74" s="38">
        <f>ROUND((AK74+AL74)/2,1)</f>
        <v>8.3</v>
      </c>
      <c r="AP74" s="38" t="str">
        <f>IF(ISNUMBER(AM74),ROUND((AK74+AM74)/2,1),"-")</f>
        <v>-</v>
      </c>
      <c r="AQ74" s="152">
        <f>MAX(AO74:AP74)</f>
        <v>8.3</v>
      </c>
      <c r="AR74" s="159">
        <f>IF(AO74&gt;=5,AO74,IF(AP74&gt;=5,AO74&amp;"/"&amp;AP74,AO74&amp;"/"&amp;AP74))</f>
        <v>8.3</v>
      </c>
      <c r="AS74" s="38">
        <v>7</v>
      </c>
      <c r="AT74" s="39">
        <v>2</v>
      </c>
      <c r="AU74" s="39">
        <v>0</v>
      </c>
      <c r="AV74" s="14" t="str">
        <f aca="true" t="shared" si="298" ref="AV74:AV79">IF(ISBLANK(AU74),AT74,AT74&amp;"/"&amp;AU74)</f>
        <v>2/0</v>
      </c>
      <c r="AW74" s="38">
        <f aca="true" t="shared" si="299" ref="AW74:AW79">ROUND((AS74+AT74)/2,1)</f>
        <v>4.5</v>
      </c>
      <c r="AX74" s="38">
        <f aca="true" t="shared" si="300" ref="AX74:AX79">IF(ISNUMBER(AU74),ROUND((AS74+AU74)/2,1),"-")</f>
        <v>3.5</v>
      </c>
      <c r="AY74" s="152">
        <f aca="true" t="shared" si="301" ref="AY74:AY79">MAX(AW74:AX74)</f>
        <v>4.5</v>
      </c>
      <c r="AZ74" s="160" t="str">
        <f aca="true" t="shared" si="302" ref="AZ74:AZ79">IF(AW74&gt;=5,AW74,IF(AX74&gt;=5,AW74&amp;"/"&amp;AX74,AW74&amp;"/"&amp;AX74))</f>
        <v>4.5/3.5</v>
      </c>
      <c r="BA74" s="41">
        <v>5</v>
      </c>
      <c r="BB74" s="169">
        <f>ROUND((K74*$L$3+S74*$T$3+AA74*$AB$3+AI74*$AJ$3+AQ74*$AR$3+AY74*$AZ$3+BA74*$BA$3)/$BB$3,1)</f>
        <v>4.7</v>
      </c>
      <c r="BC74" s="170" t="str">
        <f>IF(BB74&lt;4,"Kém",IF(BB74&lt;5,"Yếu",IF(BB74&lt;6,"TB",IF(BB74&lt;7,"TBK",IF(BB74&lt;8,"Khá",IF(BB74&lt;9,"Giỏi","XS"))))))</f>
        <v>Yếu</v>
      </c>
      <c r="BD74" s="75"/>
      <c r="BE74" s="39"/>
      <c r="BF74" s="39"/>
      <c r="BG74" s="14">
        <f>IF(ISBLANK(BF74),BE74,BE74&amp;"/"&amp;BF74)</f>
        <v>0</v>
      </c>
      <c r="BH74" s="40">
        <f>ROUND((BD74+BE74)/2,1)</f>
        <v>0</v>
      </c>
      <c r="BI74" s="40" t="str">
        <f>IF(ISNUMBER(BF74),ROUND((BD74+BF74)/2,1),"-")</f>
        <v>-</v>
      </c>
      <c r="BJ74" s="190">
        <f>MAX(BH74:BI74)</f>
        <v>0</v>
      </c>
      <c r="BK74" s="68" t="str">
        <f>IF(BH74&gt;=5,BH74,IF(BI74&gt;=5,BH74&amp;"/"&amp;BI74,BH74&amp;"/"&amp;BI74))</f>
        <v>0/-</v>
      </c>
      <c r="BL74" s="28"/>
      <c r="BM74" s="49"/>
      <c r="BN74" s="49"/>
      <c r="BO74" s="47">
        <f>ROUND((BM74*2+BN74)/3,0)</f>
        <v>0</v>
      </c>
      <c r="BP74" s="47"/>
      <c r="BQ74" s="47"/>
      <c r="BR74" s="47"/>
      <c r="BS74" s="48">
        <f>IF(ISBLANK(BR74),BO74,BO74&amp;"/"&amp;BR74)</f>
        <v>0</v>
      </c>
      <c r="BT74" s="46">
        <f>ROUND((BL74+BO74)/2,1)</f>
        <v>0</v>
      </c>
      <c r="BU74" s="46" t="str">
        <f>IF(ISNUMBER(BR74),ROUND((BL74+BR74)/2,1),"-")</f>
        <v>-</v>
      </c>
      <c r="BV74" s="191">
        <f>MAX(BT74:BU74)</f>
        <v>0</v>
      </c>
      <c r="BW74" s="192" t="str">
        <f>IF(BT74&gt;=5,BT74,IF(BU74&gt;=5,BT74&amp;"/"&amp;BU74,BT74&amp;"/"&amp;BU74))</f>
        <v>0/-</v>
      </c>
      <c r="BX74" s="38"/>
      <c r="BY74" s="39"/>
      <c r="BZ74" s="39"/>
      <c r="CA74" s="14">
        <f>IF(ISBLANK(BZ74),BY74,BY74&amp;"/"&amp;BZ74)</f>
        <v>0</v>
      </c>
      <c r="CB74" s="40">
        <f>ROUND((BX74+BY74)/2,1)</f>
        <v>0</v>
      </c>
      <c r="CC74" s="40" t="str">
        <f>IF(ISNUMBER(BZ74),ROUND((BX74+BZ74)/2,1),"-")</f>
        <v>-</v>
      </c>
      <c r="CD74" s="190">
        <f>MAX(CB74:CC74)</f>
        <v>0</v>
      </c>
      <c r="CE74" s="68" t="str">
        <f>IF(CB74&gt;=5,CB74,IF(CC74&gt;=5,CB74&amp;"/"&amp;CC74,CB74&amp;"/"&amp;CC74))</f>
        <v>0/-</v>
      </c>
      <c r="CF74" s="38"/>
      <c r="CG74" s="39"/>
      <c r="CH74" s="39"/>
      <c r="CI74" s="14">
        <f>IF(ISBLANK(CH74),CG74,CG74&amp;"/"&amp;CH74)</f>
        <v>0</v>
      </c>
      <c r="CJ74" s="40">
        <f>ROUND((CF74+CG74)/2,1)</f>
        <v>0</v>
      </c>
      <c r="CK74" s="40" t="str">
        <f>IF(ISNUMBER(CH74),ROUND((CF74+CH74)/2,1),"-")</f>
        <v>-</v>
      </c>
      <c r="CL74" s="190">
        <f>MAX(CJ74:CK74)</f>
        <v>0</v>
      </c>
      <c r="CM74" s="68" t="str">
        <f>IF(CJ74&gt;=5,CJ74,IF(CK74&gt;=5,CJ74&amp;"/"&amp;CK74,CJ74&amp;"/"&amp;CK74))</f>
        <v>0/-</v>
      </c>
      <c r="CN74" s="38"/>
      <c r="CO74" s="39"/>
      <c r="CP74" s="39"/>
      <c r="CQ74" s="14">
        <f>IF(ISBLANK(CP74),CO74,CO74&amp;"/"&amp;CP74)</f>
        <v>0</v>
      </c>
      <c r="CR74" s="40">
        <f>ROUND((CN74+CO74)/2,1)</f>
        <v>0</v>
      </c>
      <c r="CS74" s="40" t="str">
        <f>IF(ISNUMBER(CP74),ROUND((CN74+CP74)/2,1),"-")</f>
        <v>-</v>
      </c>
      <c r="CT74" s="190">
        <f>MAX(CR74:CS74)</f>
        <v>0</v>
      </c>
      <c r="CU74" s="68" t="str">
        <f>IF(CR74&gt;=5,CR74,IF(CS74&gt;=5,CR74&amp;"/"&amp;CS74,CR74&amp;"/"&amp;CS74))</f>
        <v>0/-</v>
      </c>
      <c r="CV74" s="38"/>
      <c r="CW74" s="39"/>
      <c r="CX74" s="39"/>
      <c r="CY74" s="14">
        <f>IF(ISBLANK(CX74),CW74,CW74&amp;"/"&amp;CX74)</f>
        <v>0</v>
      </c>
      <c r="CZ74" s="40">
        <f>ROUND((CV74+CW74)/2,1)</f>
        <v>0</v>
      </c>
      <c r="DA74" s="40" t="str">
        <f>IF(ISNUMBER(CX74),ROUND((CV74+CX74)/2,1),"-")</f>
        <v>-</v>
      </c>
      <c r="DB74" s="190">
        <f>MAX(CZ74:DA74)</f>
        <v>0</v>
      </c>
      <c r="DC74" s="68" t="str">
        <f>IF(CZ74&gt;=5,CZ74,IF(DA74&gt;=5,CZ74&amp;"/"&amp;DA74,CZ74&amp;"/"&amp;DA74))</f>
        <v>0/-</v>
      </c>
      <c r="DD74" s="38"/>
      <c r="DE74" s="39"/>
      <c r="DF74" s="39"/>
      <c r="DG74" s="14">
        <f>IF(ISBLANK(DF74),DE74,DE74&amp;"/"&amp;DF74)</f>
        <v>0</v>
      </c>
      <c r="DH74" s="40">
        <f>ROUND((DD74+DE74)/2,1)</f>
        <v>0</v>
      </c>
      <c r="DI74" s="40" t="str">
        <f>IF(ISNUMBER(DF74),ROUND((DD74+DF74)/2,1),"-")</f>
        <v>-</v>
      </c>
      <c r="DJ74" s="190">
        <f>MAX(DH74:DI74)</f>
        <v>0</v>
      </c>
      <c r="DK74" s="68" t="str">
        <f>IF(DH74&gt;=5,DH74,IF(DI74&gt;=5,DH74&amp;"/"&amp;DI74,DH74&amp;"/"&amp;DI74))</f>
        <v>0/-</v>
      </c>
      <c r="DL74" s="38"/>
      <c r="DM74" s="39"/>
      <c r="DN74" s="39"/>
      <c r="DO74" s="14">
        <f>IF(ISBLANK(DN74),DM74,DM74&amp;"/"&amp;DN74)</f>
        <v>0</v>
      </c>
      <c r="DP74" s="40">
        <f>ROUND((DL74+DM74)/2,1)</f>
        <v>0</v>
      </c>
      <c r="DQ74" s="40" t="str">
        <f>IF(ISNUMBER(DN74),ROUND((DL74+DN74)/2,1),"-")</f>
        <v>-</v>
      </c>
      <c r="DR74" s="190">
        <f>MAX(DP74:DQ74)</f>
        <v>0</v>
      </c>
      <c r="DS74" s="68" t="str">
        <f>IF(DP74&gt;=5,DP74,IF(DQ74&gt;=5,DP74&amp;"/"&amp;DQ74,DP74&amp;"/"&amp;DQ74))</f>
        <v>0/-</v>
      </c>
      <c r="DT74" s="69"/>
      <c r="DU74" s="45"/>
      <c r="DV74" s="45"/>
      <c r="DW74" s="51">
        <f>ROUND(SUM(DT74:DV74)/3,1)</f>
        <v>0</v>
      </c>
      <c r="DX74" s="43"/>
      <c r="DY74" s="65">
        <f>ROUND((CL74*$CM$3+CT74*$CU$3+DB74*$DC$3+DJ74*$DK$3+DX74*$DX$3+BJ74*$BK$3+BV74*$BW$3+CD74*$CE$3+DW74*$DW$3+DR74*$DS$3)/$DY$3,1)</f>
        <v>0</v>
      </c>
      <c r="DZ74" s="65"/>
      <c r="EA74" s="65">
        <f>ROUND((BB74*$BB$3+DY74*$DY$3)/$EA$3,1)</f>
        <v>1.8</v>
      </c>
      <c r="EB74" s="178"/>
      <c r="EC74" s="428"/>
      <c r="ED74" s="429"/>
      <c r="EE74" s="429"/>
      <c r="EF74" s="430">
        <f>IF(ISBLANK(EE74),ED74,ED74&amp;"/"&amp;EE74)</f>
        <v>0</v>
      </c>
      <c r="EG74" s="28">
        <f>ROUND((EC74+ED74)/2,1)</f>
        <v>0</v>
      </c>
      <c r="EH74" s="28" t="str">
        <f>IF(ISNUMBER(EE74),ROUND((EC74+EE74)/2,1),"-")</f>
        <v>-</v>
      </c>
      <c r="EI74" s="191">
        <f>MAX(EG74:EH74)</f>
        <v>0</v>
      </c>
      <c r="EJ74" s="192" t="str">
        <f>IF(EG74&gt;=5,EG74,IF(EH74&gt;=5,EG74&amp;"/"&amp;EH74,EG74&amp;"/"&amp;EH74))</f>
        <v>0/-</v>
      </c>
      <c r="EK74" s="428"/>
      <c r="EL74" s="429"/>
      <c r="EM74" s="429"/>
      <c r="EN74" s="430">
        <f>IF(ISBLANK(EM74),EL74,EL74&amp;"/"&amp;EM74)</f>
        <v>0</v>
      </c>
      <c r="EO74" s="28">
        <f>ROUND((EK74+EL74)/2,1)</f>
        <v>0</v>
      </c>
      <c r="EP74" s="28" t="str">
        <f>IF(ISNUMBER(EM74),ROUND((EK74+EM74)/2,1),"-")</f>
        <v>-</v>
      </c>
      <c r="EQ74" s="191">
        <f>MAX(EO74:EP74)</f>
        <v>0</v>
      </c>
      <c r="ER74" s="192" t="str">
        <f>IF(EO74&gt;=5,EO74,IF(EP74&gt;=5,EO74&amp;"/"&amp;EP74,EO74&amp;"/"&amp;EP74))</f>
        <v>0/-</v>
      </c>
      <c r="ES74" s="428"/>
      <c r="ET74" s="429"/>
      <c r="EU74" s="429"/>
      <c r="EV74" s="430">
        <f>IF(ISBLANK(EU74),ET74,ET74&amp;"/"&amp;EU74)</f>
        <v>0</v>
      </c>
      <c r="EW74" s="28">
        <f>ROUND((ES74+ET74)/2,1)</f>
        <v>0</v>
      </c>
      <c r="EX74" s="28" t="str">
        <f>IF(ISNUMBER(EU74),ROUND((ES74+EU74)/2,1),"-")</f>
        <v>-</v>
      </c>
      <c r="EY74" s="191">
        <f>MAX(EW74:EX74)</f>
        <v>0</v>
      </c>
      <c r="EZ74" s="192" t="str">
        <f>IF(EW74&gt;=5,EW74,IF(EX74&gt;=5,EW74&amp;"/"&amp;EX74,EW74&amp;"/"&amp;EX74))</f>
        <v>0/-</v>
      </c>
      <c r="FA74" s="428"/>
      <c r="FB74" s="429"/>
      <c r="FC74" s="429"/>
      <c r="FD74" s="430">
        <f>IF(ISBLANK(FC74),FB74,FB74&amp;"/"&amp;FC74)</f>
        <v>0</v>
      </c>
      <c r="FE74" s="28">
        <f>ROUND((FA74+FB74)/2,1)</f>
        <v>0</v>
      </c>
      <c r="FF74" s="28" t="str">
        <f>IF(ISNUMBER(FC74),ROUND((FA74+FC74)/2,1),"-")</f>
        <v>-</v>
      </c>
      <c r="FG74" s="191">
        <f>MAX(FE74:FF74)</f>
        <v>0</v>
      </c>
      <c r="FH74" s="192" t="str">
        <f>IF(FE74&gt;=5,FE74,IF(FF74&gt;=5,FE74&amp;"/"&amp;FF74,FE74&amp;"/"&amp;FF74))</f>
        <v>0/-</v>
      </c>
      <c r="FI74" s="428"/>
      <c r="FJ74" s="429"/>
      <c r="FK74" s="429"/>
      <c r="FL74" s="430">
        <f>IF(ISBLANK(FK74),FJ74,FJ74&amp;"/"&amp;FK74)</f>
        <v>0</v>
      </c>
      <c r="FM74" s="28">
        <f>ROUND((FI74+FJ74)/2,1)</f>
        <v>0</v>
      </c>
      <c r="FN74" s="28" t="str">
        <f>IF(ISNUMBER(FK74),ROUND((FI74+FK74)/2,1),"-")</f>
        <v>-</v>
      </c>
      <c r="FO74" s="191">
        <f>MAX(FM74:FN74)</f>
        <v>0</v>
      </c>
      <c r="FP74" s="192" t="str">
        <f>IF(FM74&gt;=5,FM74,IF(FN74&gt;=5,FM74&amp;"/"&amp;FN74,FM74&amp;"/"&amp;FN74))</f>
        <v>0/-</v>
      </c>
      <c r="FQ74" s="428"/>
      <c r="FR74" s="429"/>
      <c r="FS74" s="429"/>
      <c r="FT74" s="430">
        <f>IF(ISBLANK(FS74),FR74,FR74&amp;"/"&amp;FS74)</f>
        <v>0</v>
      </c>
      <c r="FU74" s="28">
        <f>ROUND((FQ74+FR74)/2,1)</f>
        <v>0</v>
      </c>
      <c r="FV74" s="28" t="str">
        <f>IF(ISNUMBER(FS74),ROUND((FQ74+FS74)/2,1),"-")</f>
        <v>-</v>
      </c>
      <c r="FW74" s="191">
        <f>MAX(FU74:FV74)</f>
        <v>0</v>
      </c>
      <c r="FX74" s="487" t="str">
        <f>IF(FU74&gt;=5,FU74,IF(FV74&gt;=5,FU74&amp;"/"&amp;FV74,FU74&amp;"/"&amp;FV74))</f>
        <v>0/-</v>
      </c>
      <c r="FY74" s="488"/>
      <c r="FZ74" s="488"/>
      <c r="GA74" s="488"/>
      <c r="GB74" s="167">
        <f>ROUND((EI74*$EI$3+EQ74*$EQ$3+EY74*$EY$3+FG74*$FG$3+FO74*$FO$3+FW74*$FW$3+FY74*$FY$3+FZ74*$FZ$3+GA74*$GA$3)/$GB$3,1)</f>
        <v>0</v>
      </c>
      <c r="GC74" s="489" t="str">
        <f>IF(GB74&lt;4,"Kém",IF(GB74&lt;5,"Yếu",IF(GB74&lt;6,"TB",IF(GB74&lt;7,"TBK",IF(GB74&lt;8,"Khá",IF(GB74&lt;9,"Giỏi","XS"))))))</f>
        <v>Kém</v>
      </c>
      <c r="GD74" s="428"/>
      <c r="GE74" s="429"/>
      <c r="GF74" s="429"/>
      <c r="GG74" s="430">
        <f>IF(ISBLANK(GF74),GE74,GE74&amp;"/"&amp;GF74)</f>
        <v>0</v>
      </c>
      <c r="GH74" s="28">
        <f>ROUND((GD74+GE74)/2,1)</f>
        <v>0</v>
      </c>
      <c r="GI74" s="28" t="str">
        <f>IF(ISNUMBER(GF74),ROUND((GD74+GF74)/2,1),"-")</f>
        <v>-</v>
      </c>
      <c r="GJ74" s="191">
        <f>MAX(GH74:GI74)</f>
        <v>0</v>
      </c>
      <c r="GK74" s="192" t="str">
        <f>IF(GH74&gt;=5,GH74,IF(GI74&gt;=5,GH74&amp;"/"&amp;GI74,GH74&amp;"/"&amp;GI74))</f>
        <v>0/-</v>
      </c>
      <c r="GL74" s="428"/>
      <c r="GM74" s="429"/>
      <c r="GN74" s="429"/>
      <c r="GO74" s="430">
        <f>IF(ISBLANK(GN74),GM74,GM74&amp;"/"&amp;GN74)</f>
        <v>0</v>
      </c>
      <c r="GP74" s="28">
        <f>ROUND((GL74+GM74)/2,1)</f>
        <v>0</v>
      </c>
      <c r="GQ74" s="28" t="str">
        <f>IF(ISNUMBER(GN74),ROUND((GL74+GN74)/2,1),"-")</f>
        <v>-</v>
      </c>
      <c r="GR74" s="191">
        <f>MAX(GP74:GQ74)</f>
        <v>0</v>
      </c>
      <c r="GS74" s="192" t="str">
        <f>IF(GP74&gt;=5,GP74,IF(GQ74&gt;=5,GP74&amp;"/"&amp;GQ74,GP74&amp;"/"&amp;GQ74))</f>
        <v>0/-</v>
      </c>
      <c r="GT74" s="428"/>
      <c r="GU74" s="429"/>
      <c r="GV74" s="429"/>
      <c r="GW74" s="430">
        <f>IF(ISBLANK(GV74),GU74,GU74&amp;"/"&amp;GV74)</f>
        <v>0</v>
      </c>
      <c r="GX74" s="28">
        <f>ROUND((GT74+GU74)/2,1)</f>
        <v>0</v>
      </c>
      <c r="GY74" s="28" t="str">
        <f>IF(ISNUMBER(GV74),ROUND((GT74+GV74)/2,1),"-")</f>
        <v>-</v>
      </c>
      <c r="GZ74" s="191">
        <f>MAX(GX74:GY74)</f>
        <v>0</v>
      </c>
      <c r="HA74" s="192" t="str">
        <f>IF(GX74&gt;=5,GX74,IF(GY74&gt;=5,GX74&amp;"/"&amp;GY74,GX74&amp;"/"&amp;GY74))</f>
        <v>0/-</v>
      </c>
      <c r="HB74" s="428"/>
      <c r="HC74" s="429"/>
      <c r="HD74" s="429"/>
      <c r="HE74" s="430">
        <f>IF(ISBLANK(HD74),HC74,HC74&amp;"/"&amp;HD74)</f>
        <v>0</v>
      </c>
      <c r="HF74" s="28">
        <f>ROUND((HB74+HC74)/2,1)</f>
        <v>0</v>
      </c>
      <c r="HG74" s="28" t="str">
        <f>IF(ISNUMBER(HD74),ROUND((HB74+HD74)/2,1),"-")</f>
        <v>-</v>
      </c>
      <c r="HH74" s="191">
        <f>MAX(HF74:HG74)</f>
        <v>0</v>
      </c>
      <c r="HI74" s="192" t="str">
        <f>IF(HF74&gt;=5,HF74,IF(HG74&gt;=5,HF74&amp;"/"&amp;HG74,HF74&amp;"/"&amp;HG74))</f>
        <v>0/-</v>
      </c>
      <c r="HJ74" s="428"/>
      <c r="HK74" s="429"/>
      <c r="HL74" s="429"/>
      <c r="HM74" s="430">
        <f>IF(ISBLANK(HL74),HK74,HK74&amp;"/"&amp;HL74)</f>
        <v>0</v>
      </c>
      <c r="HN74" s="28">
        <f>ROUND((HJ74+HK74)/2,1)</f>
        <v>0</v>
      </c>
      <c r="HO74" s="28" t="str">
        <f>IF(ISNUMBER(HL74),ROUND((HJ74+HL74)/2,1),"-")</f>
        <v>-</v>
      </c>
      <c r="HP74" s="191">
        <f>MAX(HN74:HO74)</f>
        <v>0</v>
      </c>
      <c r="HQ74" s="192" t="str">
        <f>IF(HN74&gt;=5,HN74,IF(HO74&gt;=5,HN74&amp;"/"&amp;HO74,HN74&amp;"/"&amp;HO74))</f>
        <v>0/-</v>
      </c>
      <c r="HR74" s="488"/>
      <c r="HS74" s="488"/>
      <c r="HT74" s="488"/>
      <c r="HU74" s="490"/>
      <c r="HV74" s="494">
        <f>ROUND((GR74*$GR$3+GJ74*$GJ$3+GZ74*$GZ$3+HH74*$HH$3+HP74*$HP$3+HR74*$HR$3+HS74*$HS$3+HT74*$HT$3+HU74*$HU$3)/$HV$3,1)</f>
        <v>0</v>
      </c>
      <c r="HW74" s="495" t="str">
        <f>IF(HV74&lt;4,"Kém",IF(HV74&lt;5,"Yếu",IF(HV74&lt;6,"TB",IF(HV74&lt;7,"TBK",IF(HV74&lt;8,"Khá",IF(HV74&lt;9,"Giỏi","XS"))))))</f>
        <v>Kém</v>
      </c>
      <c r="HX74" s="427">
        <f>ROUND((HV74*$HV$3+GB74*$GB$3)/$HX$3,1)</f>
        <v>0</v>
      </c>
      <c r="HY74" s="489" t="str">
        <f>IF(HX74&lt;4,"Kém",IF(HX74&lt;5,"Yếu",IF(HX74&lt;6,"TB",IF(HX74&lt;7,"TBK",IF(HX74&lt;8,"Khá",IF(HX74&lt;9,"Giỏi","XS"))))))</f>
        <v>Kém</v>
      </c>
      <c r="HZ74" s="427">
        <f aca="true" t="shared" si="303" ref="HZ74:HZ86">ROUND((HX74*$HX$3+EA74*$EA$3)/$HZ$3,1)</f>
        <v>0.9</v>
      </c>
      <c r="IA74" s="489" t="str">
        <f>IF(HZ74&lt;4,"Kém",IF(HZ74&lt;5,"Yếu",IF(HZ74&lt;6,"TB",IF(HZ74&lt;7,"TBK",IF(HZ74&lt;8,"Khá",IF(HZ74&lt;9,"Giỏi","XS"))))))</f>
        <v>Kém</v>
      </c>
      <c r="IB74" s="488"/>
      <c r="IC74" s="488"/>
      <c r="ID74" s="488"/>
      <c r="IE74" s="493">
        <f>ROUND(SUM(IB74:ID74)/3,1)</f>
        <v>0</v>
      </c>
      <c r="IF74" s="427">
        <f>ROUND((HZ74+IE74)/2,1)</f>
        <v>0.5</v>
      </c>
      <c r="IG74" s="612" t="str">
        <f>IF(IF74&lt;4,"Kém",IF(IF74&lt;5,"Yếu",IF(IF74&lt;6,"TB",IF(IF74&lt;7,"TBK",IF(IF74&lt;8,"Khá",IF(IF74&lt;9,"Giỏi","XS"))))))</f>
        <v>Kém</v>
      </c>
      <c r="IH74" s="31"/>
    </row>
    <row r="75" spans="1:242" s="17" customFormat="1" ht="19.5" customHeight="1" hidden="1">
      <c r="A75" s="15">
        <v>3</v>
      </c>
      <c r="B75" s="156" t="s">
        <v>59</v>
      </c>
      <c r="C75" s="157" t="s">
        <v>128</v>
      </c>
      <c r="D75" s="158" t="s">
        <v>217</v>
      </c>
      <c r="E75" s="75">
        <v>6.6</v>
      </c>
      <c r="F75" s="39">
        <v>5</v>
      </c>
      <c r="G75" s="39"/>
      <c r="H75" s="14">
        <f>IF(ISBLANK(G75),F75,F75&amp;"/"&amp;G75)</f>
        <v>5</v>
      </c>
      <c r="I75" s="38">
        <f>ROUND((E75+F75)/2,1)</f>
        <v>5.8</v>
      </c>
      <c r="J75" s="38" t="str">
        <f>IF(ISNUMBER(G75),ROUND((E75+G75)/2,1),"-")</f>
        <v>-</v>
      </c>
      <c r="K75" s="152">
        <f>MAX(I75:J75)</f>
        <v>5.8</v>
      </c>
      <c r="L75" s="159">
        <f>IF(I75&gt;=5,I75,IF(J75&gt;=5,I75&amp;"/"&amp;J75,I75&amp;"/"&amp;J75))</f>
        <v>5.8</v>
      </c>
      <c r="M75" s="38">
        <v>6</v>
      </c>
      <c r="N75" s="39">
        <v>0</v>
      </c>
      <c r="O75" s="39">
        <v>0</v>
      </c>
      <c r="P75" s="14" t="str">
        <f>IF(ISBLANK(O75),N75,N75&amp;"/"&amp;O75)</f>
        <v>0/0</v>
      </c>
      <c r="Q75" s="38">
        <f>ROUND((M75+N75)/2,1)</f>
        <v>3</v>
      </c>
      <c r="R75" s="38">
        <f>IF(ISNUMBER(O75),ROUND((M75+O75)/2,1),"-")</f>
        <v>3</v>
      </c>
      <c r="S75" s="152">
        <f>MAX(Q75:R75)</f>
        <v>3</v>
      </c>
      <c r="T75" s="160" t="str">
        <f>IF(Q75&gt;=5,Q75,IF(R75&gt;=5,Q75&amp;"/"&amp;R75,Q75&amp;"/"&amp;R75))</f>
        <v>3/3</v>
      </c>
      <c r="U75" s="38">
        <v>5.7</v>
      </c>
      <c r="V75" s="39">
        <v>3</v>
      </c>
      <c r="W75" s="39">
        <v>0</v>
      </c>
      <c r="X75" s="14" t="str">
        <f>IF(ISBLANK(W75),V75,V75&amp;"/"&amp;W75)</f>
        <v>3/0</v>
      </c>
      <c r="Y75" s="38">
        <f>ROUND((U75+V75)/2,1)</f>
        <v>4.4</v>
      </c>
      <c r="Z75" s="38">
        <f>IF(ISNUMBER(W75),ROUND((U75+W75)/2,1),"-")</f>
        <v>2.9</v>
      </c>
      <c r="AA75" s="152">
        <f>MAX(Y75:Z75)</f>
        <v>4.4</v>
      </c>
      <c r="AB75" s="160" t="str">
        <f>IF(Y75&gt;=5,Y75,IF(Z75&gt;=5,Y75&amp;"/"&amp;Z75,Y75&amp;"/"&amp;Z75))</f>
        <v>4.4/2.9</v>
      </c>
      <c r="AC75" s="38">
        <v>4.7</v>
      </c>
      <c r="AD75" s="39">
        <v>5</v>
      </c>
      <c r="AE75" s="39">
        <v>0</v>
      </c>
      <c r="AF75" s="14" t="str">
        <f aca="true" t="shared" si="304" ref="AF75:AF81">IF(ISBLANK(AE75),AD75,AD75&amp;"/"&amp;AE75)</f>
        <v>5/0</v>
      </c>
      <c r="AG75" s="38">
        <f>ROUND((AC75+AD75)/2,1)</f>
        <v>4.9</v>
      </c>
      <c r="AH75" s="38">
        <f>IF(ISNUMBER(AE75),ROUND((AC75+AE75)/2,1),"-")</f>
        <v>2.4</v>
      </c>
      <c r="AI75" s="152">
        <f>MAX(AG75:AH75)</f>
        <v>4.9</v>
      </c>
      <c r="AJ75" s="160" t="str">
        <f>IF(AG75&gt;=5,AG75,IF(AH75&gt;=5,AG75&amp;"/"&amp;AH75,AG75&amp;"/"&amp;AH75))</f>
        <v>4.9/2.4</v>
      </c>
      <c r="AK75" s="38">
        <v>6.5</v>
      </c>
      <c r="AL75" s="39">
        <v>2</v>
      </c>
      <c r="AM75" s="39">
        <v>0</v>
      </c>
      <c r="AN75" s="14" t="str">
        <f>IF(ISBLANK(AM75),AL75,AL75&amp;"/"&amp;AM75)</f>
        <v>2/0</v>
      </c>
      <c r="AO75" s="38">
        <f>ROUND((AK75+AL75)/2,1)</f>
        <v>4.3</v>
      </c>
      <c r="AP75" s="38">
        <f>IF(ISNUMBER(AM75),ROUND((AK75+AM75)/2,1),"-")</f>
        <v>3.3</v>
      </c>
      <c r="AQ75" s="152">
        <f>MAX(AO75:AP75)</f>
        <v>4.3</v>
      </c>
      <c r="AR75" s="160" t="str">
        <f>IF(AO75&gt;=5,AO75,IF(AP75&gt;=5,AO75&amp;"/"&amp;AP75,AO75&amp;"/"&amp;AP75))</f>
        <v>4.3/3.3</v>
      </c>
      <c r="AS75" s="38">
        <v>4.7</v>
      </c>
      <c r="AT75" s="39">
        <v>1</v>
      </c>
      <c r="AU75" s="39">
        <v>0</v>
      </c>
      <c r="AV75" s="14" t="str">
        <f t="shared" si="298"/>
        <v>1/0</v>
      </c>
      <c r="AW75" s="38">
        <f t="shared" si="299"/>
        <v>2.9</v>
      </c>
      <c r="AX75" s="38">
        <f t="shared" si="300"/>
        <v>2.4</v>
      </c>
      <c r="AY75" s="152">
        <f t="shared" si="301"/>
        <v>2.9</v>
      </c>
      <c r="AZ75" s="160" t="str">
        <f t="shared" si="302"/>
        <v>2.9/2.4</v>
      </c>
      <c r="BA75" s="107">
        <v>1</v>
      </c>
      <c r="BB75" s="169">
        <f>ROUND((K75*$L$3+S75*$T$3+AA75*$AB$3+AI75*$AJ$3+AQ75*$AR$3+AY75*$AZ$3+BA75*$BA$3)/$BB$3,1)</f>
        <v>4.1</v>
      </c>
      <c r="BC75" s="170" t="str">
        <f>IF(BB75&lt;4,"Kém",IF(BB75&lt;5,"Yếu",IF(BB75&lt;6,"TB",IF(BB75&lt;7,"TBK",IF(BB75&lt;8,"Khá",IF(BB75&lt;9,"Giỏi","XS"))))))</f>
        <v>Yếu</v>
      </c>
      <c r="BD75" s="75"/>
      <c r="BE75" s="39"/>
      <c r="BF75" s="39"/>
      <c r="BG75" s="14">
        <f>IF(ISBLANK(BF75),BE75,BE75&amp;"/"&amp;BF75)</f>
        <v>0</v>
      </c>
      <c r="BH75" s="40">
        <f>ROUND((BD75+BE75)/2,1)</f>
        <v>0</v>
      </c>
      <c r="BI75" s="40" t="str">
        <f>IF(ISNUMBER(BF75),ROUND((BD75+BF75)/2,1),"-")</f>
        <v>-</v>
      </c>
      <c r="BJ75" s="190">
        <f>MAX(BH75:BI75)</f>
        <v>0</v>
      </c>
      <c r="BK75" s="68" t="str">
        <f>IF(BH75&gt;=5,BH75,IF(BI75&gt;=5,BH75&amp;"/"&amp;BI75,BH75&amp;"/"&amp;BI75))</f>
        <v>0/-</v>
      </c>
      <c r="BL75" s="46"/>
      <c r="BM75" s="47"/>
      <c r="BN75" s="47"/>
      <c r="BO75" s="47">
        <f>ROUND((BM75*2+BN75)/3,0)</f>
        <v>0</v>
      </c>
      <c r="BP75" s="47"/>
      <c r="BQ75" s="47"/>
      <c r="BR75" s="47"/>
      <c r="BS75" s="48">
        <f>IF(ISBLANK(BR75),BO75,BO75&amp;"/"&amp;BR75)</f>
        <v>0</v>
      </c>
      <c r="BT75" s="46">
        <f>ROUND((BL75+BO75)/2,1)</f>
        <v>0</v>
      </c>
      <c r="BU75" s="46" t="str">
        <f>IF(ISNUMBER(BR75),ROUND((BL75+BR75)/2,1),"-")</f>
        <v>-</v>
      </c>
      <c r="BV75" s="191">
        <f>MAX(BT75:BU75)</f>
        <v>0</v>
      </c>
      <c r="BW75" s="192" t="str">
        <f>IF(BT75&gt;=5,BT75,IF(BU75&gt;=5,BT75&amp;"/"&amp;BU75,BT75&amp;"/"&amp;BU75))</f>
        <v>0/-</v>
      </c>
      <c r="BX75" s="38"/>
      <c r="BY75" s="39"/>
      <c r="BZ75" s="39"/>
      <c r="CA75" s="14">
        <f>IF(ISBLANK(BZ75),BY75,BY75&amp;"/"&amp;BZ75)</f>
        <v>0</v>
      </c>
      <c r="CB75" s="40">
        <f>ROUND((BX75+BY75)/2,1)</f>
        <v>0</v>
      </c>
      <c r="CC75" s="40" t="str">
        <f>IF(ISNUMBER(BZ75),ROUND((BX75+BZ75)/2,1),"-")</f>
        <v>-</v>
      </c>
      <c r="CD75" s="190">
        <f>MAX(CB75:CC75)</f>
        <v>0</v>
      </c>
      <c r="CE75" s="68" t="str">
        <f>IF(CB75&gt;=5,CB75,IF(CC75&gt;=5,CB75&amp;"/"&amp;CC75,CB75&amp;"/"&amp;CC75))</f>
        <v>0/-</v>
      </c>
      <c r="CF75" s="38"/>
      <c r="CG75" s="39"/>
      <c r="CH75" s="39"/>
      <c r="CI75" s="14">
        <f>IF(ISBLANK(CH75),CG75,CG75&amp;"/"&amp;CH75)</f>
        <v>0</v>
      </c>
      <c r="CJ75" s="40">
        <f>ROUND((CF75+CG75)/2,1)</f>
        <v>0</v>
      </c>
      <c r="CK75" s="40" t="str">
        <f>IF(ISNUMBER(CH75),ROUND((CF75+CH75)/2,1),"-")</f>
        <v>-</v>
      </c>
      <c r="CL75" s="190">
        <f>MAX(CJ75:CK75)</f>
        <v>0</v>
      </c>
      <c r="CM75" s="68" t="str">
        <f>IF(CJ75&gt;=5,CJ75,IF(CK75&gt;=5,CJ75&amp;"/"&amp;CK75,CJ75&amp;"/"&amp;CK75))</f>
        <v>0/-</v>
      </c>
      <c r="CN75" s="38"/>
      <c r="CO75" s="39"/>
      <c r="CP75" s="39"/>
      <c r="CQ75" s="14">
        <f>IF(ISBLANK(CP75),CO75,CO75&amp;"/"&amp;CP75)</f>
        <v>0</v>
      </c>
      <c r="CR75" s="40">
        <f>ROUND((CN75+CO75)/2,1)</f>
        <v>0</v>
      </c>
      <c r="CS75" s="40" t="str">
        <f>IF(ISNUMBER(CP75),ROUND((CN75+CP75)/2,1),"-")</f>
        <v>-</v>
      </c>
      <c r="CT75" s="190">
        <f>MAX(CR75:CS75)</f>
        <v>0</v>
      </c>
      <c r="CU75" s="68" t="str">
        <f>IF(CR75&gt;=5,CR75,IF(CS75&gt;=5,CR75&amp;"/"&amp;CS75,CR75&amp;"/"&amp;CS75))</f>
        <v>0/-</v>
      </c>
      <c r="CV75" s="38"/>
      <c r="CW75" s="39"/>
      <c r="CX75" s="39"/>
      <c r="CY75" s="14">
        <f>IF(ISBLANK(CX75),CW75,CW75&amp;"/"&amp;CX75)</f>
        <v>0</v>
      </c>
      <c r="CZ75" s="40">
        <f>ROUND((CV75+CW75)/2,1)</f>
        <v>0</v>
      </c>
      <c r="DA75" s="40" t="str">
        <f>IF(ISNUMBER(CX75),ROUND((CV75+CX75)/2,1),"-")</f>
        <v>-</v>
      </c>
      <c r="DB75" s="190">
        <f>MAX(CZ75:DA75)</f>
        <v>0</v>
      </c>
      <c r="DC75" s="68" t="str">
        <f>IF(CZ75&gt;=5,CZ75,IF(DA75&gt;=5,CZ75&amp;"/"&amp;DA75,CZ75&amp;"/"&amp;DA75))</f>
        <v>0/-</v>
      </c>
      <c r="DD75" s="38"/>
      <c r="DE75" s="39"/>
      <c r="DF75" s="39"/>
      <c r="DG75" s="14">
        <f>IF(ISBLANK(DF75),DE75,DE75&amp;"/"&amp;DF75)</f>
        <v>0</v>
      </c>
      <c r="DH75" s="40">
        <f>ROUND((DD75+DE75)/2,1)</f>
        <v>0</v>
      </c>
      <c r="DI75" s="40" t="str">
        <f>IF(ISNUMBER(DF75),ROUND((DD75+DF75)/2,1),"-")</f>
        <v>-</v>
      </c>
      <c r="DJ75" s="190">
        <f>MAX(DH75:DI75)</f>
        <v>0</v>
      </c>
      <c r="DK75" s="68" t="str">
        <f>IF(DH75&gt;=5,DH75,IF(DI75&gt;=5,DH75&amp;"/"&amp;DI75,DH75&amp;"/"&amp;DI75))</f>
        <v>0/-</v>
      </c>
      <c r="DL75" s="38"/>
      <c r="DM75" s="39"/>
      <c r="DN75" s="39"/>
      <c r="DO75" s="14">
        <f>IF(ISBLANK(DN75),DM75,DM75&amp;"/"&amp;DN75)</f>
        <v>0</v>
      </c>
      <c r="DP75" s="40">
        <f>ROUND((DL75+DM75)/2,1)</f>
        <v>0</v>
      </c>
      <c r="DQ75" s="40" t="str">
        <f>IF(ISNUMBER(DN75),ROUND((DL75+DN75)/2,1),"-")</f>
        <v>-</v>
      </c>
      <c r="DR75" s="190">
        <f>MAX(DP75:DQ75)</f>
        <v>0</v>
      </c>
      <c r="DS75" s="68" t="str">
        <f>IF(DP75&gt;=5,DP75,IF(DQ75&gt;=5,DP75&amp;"/"&amp;DQ75,DP75&amp;"/"&amp;DQ75))</f>
        <v>0/-</v>
      </c>
      <c r="DT75" s="44"/>
      <c r="DU75" s="45"/>
      <c r="DV75" s="45"/>
      <c r="DW75" s="51">
        <f>ROUND(SUM(DT75:DV75)/3,1)</f>
        <v>0</v>
      </c>
      <c r="DX75" s="43"/>
      <c r="DY75" s="65">
        <f>ROUND((CL75*$CM$3+CT75*$CU$3+DB75*$DC$3+DJ75*$DK$3+DX75*$DX$3+BJ75*$BK$3+BV75*$BW$3+CD75*$CE$3+DW75*$DW$3+DR75*$DS$3)/$DY$3,1)</f>
        <v>0</v>
      </c>
      <c r="DZ75" s="65"/>
      <c r="EA75" s="65">
        <f>ROUND((BB75*$BB$3+DY75*$DY$3)/$EA$3,1)</f>
        <v>1.6</v>
      </c>
      <c r="EB75" s="177"/>
      <c r="EC75" s="428"/>
      <c r="ED75" s="429"/>
      <c r="EE75" s="429"/>
      <c r="EF75" s="430">
        <f aca="true" t="shared" si="305" ref="EF75:EF86">IF(ISBLANK(EE75),ED75,ED75&amp;"/"&amp;EE75)</f>
        <v>0</v>
      </c>
      <c r="EG75" s="28">
        <f aca="true" t="shared" si="306" ref="EG75:EG86">ROUND((EC75+ED75)/2,1)</f>
        <v>0</v>
      </c>
      <c r="EH75" s="28" t="str">
        <f aca="true" t="shared" si="307" ref="EH75:EH86">IF(ISNUMBER(EE75),ROUND((EC75+EE75)/2,1),"-")</f>
        <v>-</v>
      </c>
      <c r="EI75" s="191">
        <f>MAX(EG75:EH75)</f>
        <v>0</v>
      </c>
      <c r="EJ75" s="192" t="str">
        <f aca="true" t="shared" si="308" ref="EJ75:EJ86">IF(EG75&gt;=5,EG75,IF(EH75&gt;=5,EG75&amp;"/"&amp;EH75,EG75&amp;"/"&amp;EH75))</f>
        <v>0/-</v>
      </c>
      <c r="EK75" s="428"/>
      <c r="EL75" s="429"/>
      <c r="EM75" s="429"/>
      <c r="EN75" s="430">
        <f aca="true" t="shared" si="309" ref="EN75:EN86">IF(ISBLANK(EM75),EL75,EL75&amp;"/"&amp;EM75)</f>
        <v>0</v>
      </c>
      <c r="EO75" s="28">
        <f aca="true" t="shared" si="310" ref="EO75:EO86">ROUND((EK75+EL75)/2,1)</f>
        <v>0</v>
      </c>
      <c r="EP75" s="28" t="str">
        <f aca="true" t="shared" si="311" ref="EP75:EP86">IF(ISNUMBER(EM75),ROUND((EK75+EM75)/2,1),"-")</f>
        <v>-</v>
      </c>
      <c r="EQ75" s="191">
        <f>MAX(EO75:EP75)</f>
        <v>0</v>
      </c>
      <c r="ER75" s="192" t="str">
        <f aca="true" t="shared" si="312" ref="ER75:ER86">IF(EO75&gt;=5,EO75,IF(EP75&gt;=5,EO75&amp;"/"&amp;EP75,EO75&amp;"/"&amp;EP75))</f>
        <v>0/-</v>
      </c>
      <c r="ES75" s="428"/>
      <c r="ET75" s="429"/>
      <c r="EU75" s="429"/>
      <c r="EV75" s="430">
        <f aca="true" t="shared" si="313" ref="EV75:EV86">IF(ISBLANK(EU75),ET75,ET75&amp;"/"&amp;EU75)</f>
        <v>0</v>
      </c>
      <c r="EW75" s="28">
        <f aca="true" t="shared" si="314" ref="EW75:EW86">ROUND((ES75+ET75)/2,1)</f>
        <v>0</v>
      </c>
      <c r="EX75" s="28" t="str">
        <f aca="true" t="shared" si="315" ref="EX75:EX86">IF(ISNUMBER(EU75),ROUND((ES75+EU75)/2,1),"-")</f>
        <v>-</v>
      </c>
      <c r="EY75" s="191">
        <f>MAX(EW75:EX75)</f>
        <v>0</v>
      </c>
      <c r="EZ75" s="192" t="str">
        <f aca="true" t="shared" si="316" ref="EZ75:EZ86">IF(EW75&gt;=5,EW75,IF(EX75&gt;=5,EW75&amp;"/"&amp;EX75,EW75&amp;"/"&amp;EX75))</f>
        <v>0/-</v>
      </c>
      <c r="FA75" s="428"/>
      <c r="FB75" s="429"/>
      <c r="FC75" s="429"/>
      <c r="FD75" s="430">
        <f aca="true" t="shared" si="317" ref="FD75:FD86">IF(ISBLANK(FC75),FB75,FB75&amp;"/"&amp;FC75)</f>
        <v>0</v>
      </c>
      <c r="FE75" s="28">
        <f aca="true" t="shared" si="318" ref="FE75:FE86">ROUND((FA75+FB75)/2,1)</f>
        <v>0</v>
      </c>
      <c r="FF75" s="28" t="str">
        <f aca="true" t="shared" si="319" ref="FF75:FF86">IF(ISNUMBER(FC75),ROUND((FA75+FC75)/2,1),"-")</f>
        <v>-</v>
      </c>
      <c r="FG75" s="191">
        <f>MAX(FE75:FF75)</f>
        <v>0</v>
      </c>
      <c r="FH75" s="192" t="str">
        <f aca="true" t="shared" si="320" ref="FH75:FH86">IF(FE75&gt;=5,FE75,IF(FF75&gt;=5,FE75&amp;"/"&amp;FF75,FE75&amp;"/"&amp;FF75))</f>
        <v>0/-</v>
      </c>
      <c r="FI75" s="428"/>
      <c r="FJ75" s="429"/>
      <c r="FK75" s="429"/>
      <c r="FL75" s="430">
        <f aca="true" t="shared" si="321" ref="FL75:FL86">IF(ISBLANK(FK75),FJ75,FJ75&amp;"/"&amp;FK75)</f>
        <v>0</v>
      </c>
      <c r="FM75" s="28">
        <f aca="true" t="shared" si="322" ref="FM75:FM86">ROUND((FI75+FJ75)/2,1)</f>
        <v>0</v>
      </c>
      <c r="FN75" s="28" t="str">
        <f aca="true" t="shared" si="323" ref="FN75:FN86">IF(ISNUMBER(FK75),ROUND((FI75+FK75)/2,1),"-")</f>
        <v>-</v>
      </c>
      <c r="FO75" s="191">
        <f>MAX(FM75:FN75)</f>
        <v>0</v>
      </c>
      <c r="FP75" s="192" t="str">
        <f aca="true" t="shared" si="324" ref="FP75:FP86">IF(FM75&gt;=5,FM75,IF(FN75&gt;=5,FM75&amp;"/"&amp;FN75,FM75&amp;"/"&amp;FN75))</f>
        <v>0/-</v>
      </c>
      <c r="FQ75" s="428"/>
      <c r="FR75" s="429"/>
      <c r="FS75" s="429"/>
      <c r="FT75" s="430">
        <f aca="true" t="shared" si="325" ref="FT75:FT86">IF(ISBLANK(FS75),FR75,FR75&amp;"/"&amp;FS75)</f>
        <v>0</v>
      </c>
      <c r="FU75" s="28">
        <f aca="true" t="shared" si="326" ref="FU75:FU86">ROUND((FQ75+FR75)/2,1)</f>
        <v>0</v>
      </c>
      <c r="FV75" s="28" t="str">
        <f aca="true" t="shared" si="327" ref="FV75:FV86">IF(ISNUMBER(FS75),ROUND((FQ75+FS75)/2,1),"-")</f>
        <v>-</v>
      </c>
      <c r="FW75" s="191">
        <f>MAX(FU75:FV75)</f>
        <v>0</v>
      </c>
      <c r="FX75" s="487" t="str">
        <f aca="true" t="shared" si="328" ref="FX75:FX86">IF(FU75&gt;=5,FU75,IF(FV75&gt;=5,FU75&amp;"/"&amp;FV75,FU75&amp;"/"&amp;FV75))</f>
        <v>0/-</v>
      </c>
      <c r="FY75" s="488"/>
      <c r="FZ75" s="488"/>
      <c r="GA75" s="488"/>
      <c r="GB75" s="268">
        <f aca="true" t="shared" si="329" ref="GB75:GB86">ROUND((EI75*$EI$3+EQ75*$EQ$3+EY75*$EY$3+FG75*$FG$3+FO75*$FO$3+FW75*$FW$3+FY75*$FY$3+FZ75*$FZ$3+GA75*$GA$3)/$GB$3,1)</f>
        <v>0</v>
      </c>
      <c r="GC75" s="489" t="str">
        <f aca="true" t="shared" si="330" ref="GC75:GC86">IF(GB75&lt;4,"Kém",IF(GB75&lt;5,"Yếu",IF(GB75&lt;6,"TB",IF(GB75&lt;7,"TBK",IF(GB75&lt;8,"Khá",IF(GB75&lt;9,"Giỏi","XS"))))))</f>
        <v>Kém</v>
      </c>
      <c r="GD75" s="428"/>
      <c r="GE75" s="429"/>
      <c r="GF75" s="429"/>
      <c r="GG75" s="430">
        <f aca="true" t="shared" si="331" ref="GG75:GG86">IF(ISBLANK(GF75),GE75,GE75&amp;"/"&amp;GF75)</f>
        <v>0</v>
      </c>
      <c r="GH75" s="28">
        <f aca="true" t="shared" si="332" ref="GH75:GH86">ROUND((GD75+GE75)/2,1)</f>
        <v>0</v>
      </c>
      <c r="GI75" s="28" t="str">
        <f aca="true" t="shared" si="333" ref="GI75:GI86">IF(ISNUMBER(GF75),ROUND((GD75+GF75)/2,1),"-")</f>
        <v>-</v>
      </c>
      <c r="GJ75" s="191">
        <f>MAX(GH75:GI75)</f>
        <v>0</v>
      </c>
      <c r="GK75" s="192" t="str">
        <f aca="true" t="shared" si="334" ref="GK75:GK86">IF(GH75&gt;=5,GH75,IF(GI75&gt;=5,GH75&amp;"/"&amp;GI75,GH75&amp;"/"&amp;GI75))</f>
        <v>0/-</v>
      </c>
      <c r="GL75" s="428"/>
      <c r="GM75" s="429"/>
      <c r="GN75" s="429"/>
      <c r="GO75" s="430">
        <f aca="true" t="shared" si="335" ref="GO75:GO86">IF(ISBLANK(GN75),GM75,GM75&amp;"/"&amp;GN75)</f>
        <v>0</v>
      </c>
      <c r="GP75" s="28">
        <f aca="true" t="shared" si="336" ref="GP75:GP86">ROUND((GL75+GM75)/2,1)</f>
        <v>0</v>
      </c>
      <c r="GQ75" s="28" t="str">
        <f aca="true" t="shared" si="337" ref="GQ75:GQ86">IF(ISNUMBER(GN75),ROUND((GL75+GN75)/2,1),"-")</f>
        <v>-</v>
      </c>
      <c r="GR75" s="191">
        <f>MAX(GP75:GQ75)</f>
        <v>0</v>
      </c>
      <c r="GS75" s="192" t="str">
        <f aca="true" t="shared" si="338" ref="GS75:GS86">IF(GP75&gt;=5,GP75,IF(GQ75&gt;=5,GP75&amp;"/"&amp;GQ75,GP75&amp;"/"&amp;GQ75))</f>
        <v>0/-</v>
      </c>
      <c r="GT75" s="428"/>
      <c r="GU75" s="429"/>
      <c r="GV75" s="429"/>
      <c r="GW75" s="430">
        <f aca="true" t="shared" si="339" ref="GW75:GW86">IF(ISBLANK(GV75),GU75,GU75&amp;"/"&amp;GV75)</f>
        <v>0</v>
      </c>
      <c r="GX75" s="28">
        <f aca="true" t="shared" si="340" ref="GX75:GX86">ROUND((GT75+GU75)/2,1)</f>
        <v>0</v>
      </c>
      <c r="GY75" s="28" t="str">
        <f aca="true" t="shared" si="341" ref="GY75:GY86">IF(ISNUMBER(GV75),ROUND((GT75+GV75)/2,1),"-")</f>
        <v>-</v>
      </c>
      <c r="GZ75" s="191">
        <f>MAX(GX75:GY75)</f>
        <v>0</v>
      </c>
      <c r="HA75" s="192" t="str">
        <f aca="true" t="shared" si="342" ref="HA75:HA86">IF(GX75&gt;=5,GX75,IF(GY75&gt;=5,GX75&amp;"/"&amp;GY75,GX75&amp;"/"&amp;GY75))</f>
        <v>0/-</v>
      </c>
      <c r="HB75" s="428"/>
      <c r="HC75" s="429"/>
      <c r="HD75" s="429"/>
      <c r="HE75" s="430">
        <f aca="true" t="shared" si="343" ref="HE75:HE86">IF(ISBLANK(HD75),HC75,HC75&amp;"/"&amp;HD75)</f>
        <v>0</v>
      </c>
      <c r="HF75" s="28">
        <f aca="true" t="shared" si="344" ref="HF75:HF86">ROUND((HB75+HC75)/2,1)</f>
        <v>0</v>
      </c>
      <c r="HG75" s="28" t="str">
        <f aca="true" t="shared" si="345" ref="HG75:HG86">IF(ISNUMBER(HD75),ROUND((HB75+HD75)/2,1),"-")</f>
        <v>-</v>
      </c>
      <c r="HH75" s="191">
        <f>MAX(HF75:HG75)</f>
        <v>0</v>
      </c>
      <c r="HI75" s="192" t="str">
        <f aca="true" t="shared" si="346" ref="HI75:HI86">IF(HF75&gt;=5,HF75,IF(HG75&gt;=5,HF75&amp;"/"&amp;HG75,HF75&amp;"/"&amp;HG75))</f>
        <v>0/-</v>
      </c>
      <c r="HJ75" s="428"/>
      <c r="HK75" s="429"/>
      <c r="HL75" s="429"/>
      <c r="HM75" s="430">
        <f aca="true" t="shared" si="347" ref="HM75:HM86">IF(ISBLANK(HL75),HK75,HK75&amp;"/"&amp;HL75)</f>
        <v>0</v>
      </c>
      <c r="HN75" s="28">
        <f aca="true" t="shared" si="348" ref="HN75:HN86">ROUND((HJ75+HK75)/2,1)</f>
        <v>0</v>
      </c>
      <c r="HO75" s="28" t="str">
        <f aca="true" t="shared" si="349" ref="HO75:HO86">IF(ISNUMBER(HL75),ROUND((HJ75+HL75)/2,1),"-")</f>
        <v>-</v>
      </c>
      <c r="HP75" s="191">
        <f>MAX(HN75:HO75)</f>
        <v>0</v>
      </c>
      <c r="HQ75" s="192" t="str">
        <f aca="true" t="shared" si="350" ref="HQ75:HQ86">IF(HN75&gt;=5,HN75,IF(HO75&gt;=5,HN75&amp;"/"&amp;HO75,HN75&amp;"/"&amp;HO75))</f>
        <v>0/-</v>
      </c>
      <c r="HR75" s="488"/>
      <c r="HS75" s="488"/>
      <c r="HT75" s="488"/>
      <c r="HU75" s="490"/>
      <c r="HV75" s="491">
        <f aca="true" t="shared" si="351" ref="HV75:HV86">ROUND((GR75*$GR$3+GJ75*$GJ$3+GZ75*$GZ$3+HH75*$HH$3+HP75*$HP$3+HR75*$HR$3+HS75*$HS$3+HT75*$HT$3+HU75*$HU$3)/$HV$3,1)</f>
        <v>0</v>
      </c>
      <c r="HW75" s="492" t="str">
        <f aca="true" t="shared" si="352" ref="HW75:HW86">IF(HV75&lt;4,"Kém",IF(HV75&lt;5,"Yếu",IF(HV75&lt;6,"TB",IF(HV75&lt;7,"TBK",IF(HV75&lt;8,"Khá",IF(HV75&lt;9,"Giỏi","XS"))))))</f>
        <v>Kém</v>
      </c>
      <c r="HX75" s="423">
        <f aca="true" t="shared" si="353" ref="HX75:HX86">ROUND((HV75*$HV$3+GB75*$GB$3)/$HX$3,1)</f>
        <v>0</v>
      </c>
      <c r="HY75" s="489" t="str">
        <f aca="true" t="shared" si="354" ref="HY75:HY86">IF(HX75&lt;4,"Kém",IF(HX75&lt;5,"Yếu",IF(HX75&lt;6,"TB",IF(HX75&lt;7,"TBK",IF(HX75&lt;8,"Khá",IF(HX75&lt;9,"Giỏi","XS"))))))</f>
        <v>Kém</v>
      </c>
      <c r="HZ75" s="427">
        <f t="shared" si="303"/>
        <v>0.8</v>
      </c>
      <c r="IA75" s="489" t="str">
        <f aca="true" t="shared" si="355" ref="IA75:IA86">IF(HZ75&lt;4,"Kém",IF(HZ75&lt;5,"Yếu",IF(HZ75&lt;6,"TB",IF(HZ75&lt;7,"TBK",IF(HZ75&lt;8,"Khá",IF(HZ75&lt;9,"Giỏi","XS"))))))</f>
        <v>Kém</v>
      </c>
      <c r="IB75" s="488"/>
      <c r="IC75" s="488"/>
      <c r="ID75" s="488"/>
      <c r="IE75" s="493">
        <f>ROUND(SUM(IB75:ID75)/3,1)</f>
        <v>0</v>
      </c>
      <c r="IF75" s="427">
        <f aca="true" t="shared" si="356" ref="IF75:IF86">ROUND((HZ75+IE75)/2,1)</f>
        <v>0.4</v>
      </c>
      <c r="IG75" s="612" t="str">
        <f aca="true" t="shared" si="357" ref="IG75:IG86">IF(IF75&lt;4,"Kém",IF(IF75&lt;5,"Yếu",IF(IF75&lt;6,"TB",IF(IF75&lt;7,"TBK",IF(IF75&lt;8,"Khá",IF(IF75&lt;9,"Giỏi","XS"))))))</f>
        <v>Kém</v>
      </c>
      <c r="IH75" s="31"/>
    </row>
    <row r="76" spans="1:242" s="17" customFormat="1" ht="19.5" customHeight="1" hidden="1">
      <c r="A76" s="15">
        <v>57</v>
      </c>
      <c r="B76" s="156" t="s">
        <v>118</v>
      </c>
      <c r="C76" s="157" t="s">
        <v>212</v>
      </c>
      <c r="D76" s="158" t="s">
        <v>213</v>
      </c>
      <c r="E76" s="82">
        <v>2.2</v>
      </c>
      <c r="F76" s="81"/>
      <c r="G76" s="81"/>
      <c r="H76" s="81" t="s">
        <v>230</v>
      </c>
      <c r="I76" s="84">
        <f>ROUND((E76+F76)/2,1)</f>
        <v>1.1</v>
      </c>
      <c r="J76" s="84" t="str">
        <f>IF(ISNUMBER(G76),ROUND((E76+G76)/2,1),"-")</f>
        <v>-</v>
      </c>
      <c r="K76" s="154">
        <f>MAX(I76:J76)</f>
        <v>1.1</v>
      </c>
      <c r="L76" s="160" t="str">
        <f>IF(I76&gt;=5,I76,IF(J76&gt;=5,I76&amp;"/"&amp;J76,I76&amp;"/"&amp;J76))</f>
        <v>1.1/-</v>
      </c>
      <c r="M76" s="38">
        <v>2.5</v>
      </c>
      <c r="N76" s="81"/>
      <c r="O76" s="81"/>
      <c r="P76" s="81" t="s">
        <v>232</v>
      </c>
      <c r="Q76" s="84">
        <f>ROUND((M76+N76)/2,1)</f>
        <v>1.3</v>
      </c>
      <c r="R76" s="84" t="str">
        <f>IF(ISNUMBER(O76),ROUND((M76+O76)/2,1),"-")</f>
        <v>-</v>
      </c>
      <c r="S76" s="154">
        <f>MAX(Q76:R76)</f>
        <v>1.3</v>
      </c>
      <c r="T76" s="160" t="str">
        <f>IF(Q76&gt;=5,Q76,IF(R76&gt;=5,Q76&amp;"/"&amp;R76,Q76&amp;"/"&amp;R76))</f>
        <v>1.3/-</v>
      </c>
      <c r="U76" s="84">
        <v>0</v>
      </c>
      <c r="V76" s="81"/>
      <c r="W76" s="81"/>
      <c r="X76" s="81" t="s">
        <v>238</v>
      </c>
      <c r="Y76" s="84">
        <f>ROUND((U76+V76)/2,1)</f>
        <v>0</v>
      </c>
      <c r="Z76" s="84" t="str">
        <f>IF(ISNUMBER(W76),ROUND((U76+W76)/2,1),"-")</f>
        <v>-</v>
      </c>
      <c r="AA76" s="154">
        <f>MAX(Y76:Z76)</f>
        <v>0</v>
      </c>
      <c r="AB76" s="160" t="str">
        <f>IF(Y76&gt;=5,Y76,IF(Z76&gt;=5,Y76&amp;"/"&amp;Z76,Y76&amp;"/"&amp;Z76))</f>
        <v>0/-</v>
      </c>
      <c r="AC76" s="38">
        <v>1.3</v>
      </c>
      <c r="AD76" s="39">
        <v>0</v>
      </c>
      <c r="AE76" s="39">
        <v>9</v>
      </c>
      <c r="AF76" s="14" t="str">
        <f t="shared" si="304"/>
        <v>0/9</v>
      </c>
      <c r="AG76" s="38">
        <f>ROUND((AC76+AD76)/2,1)</f>
        <v>0.7</v>
      </c>
      <c r="AH76" s="38">
        <f>IF(ISNUMBER(AE76),ROUND((AC76+AE76)/2,1),"-")</f>
        <v>5.2</v>
      </c>
      <c r="AI76" s="152">
        <f>MAX(AG76:AH76)</f>
        <v>5.2</v>
      </c>
      <c r="AJ76" s="159" t="str">
        <f>IF(AG76&gt;=5,AG76,IF(AH76&gt;=5,AG76&amp;"/"&amp;AH76,AG76&amp;"/"&amp;AH76))</f>
        <v>0.7/5.2</v>
      </c>
      <c r="AK76" s="38">
        <v>3</v>
      </c>
      <c r="AL76" s="39">
        <v>0</v>
      </c>
      <c r="AM76" s="39">
        <v>0</v>
      </c>
      <c r="AN76" s="14" t="str">
        <f>IF(ISBLANK(AM76),AL76,AL76&amp;"/"&amp;AM76)</f>
        <v>0/0</v>
      </c>
      <c r="AO76" s="38">
        <f>ROUND((AK76+AL76)/2,1)</f>
        <v>1.5</v>
      </c>
      <c r="AP76" s="38">
        <f>IF(ISNUMBER(AM76),ROUND((AK76+AM76)/2,1),"-")</f>
        <v>1.5</v>
      </c>
      <c r="AQ76" s="152">
        <f>MAX(AO76:AP76)</f>
        <v>1.5</v>
      </c>
      <c r="AR76" s="160" t="str">
        <f>IF(AO76&gt;=5,AO76,IF(AP76&gt;=5,AO76&amp;"/"&amp;AP76,AO76&amp;"/"&amp;AP76))</f>
        <v>1.5/1.5</v>
      </c>
      <c r="AS76" s="38">
        <v>0</v>
      </c>
      <c r="AT76" s="39">
        <v>0</v>
      </c>
      <c r="AU76" s="39">
        <v>0</v>
      </c>
      <c r="AV76" s="14" t="str">
        <f t="shared" si="298"/>
        <v>0/0</v>
      </c>
      <c r="AW76" s="38">
        <f t="shared" si="299"/>
        <v>0</v>
      </c>
      <c r="AX76" s="38">
        <f t="shared" si="300"/>
        <v>0</v>
      </c>
      <c r="AY76" s="152">
        <f t="shared" si="301"/>
        <v>0</v>
      </c>
      <c r="AZ76" s="160" t="str">
        <f t="shared" si="302"/>
        <v>0/0</v>
      </c>
      <c r="BA76" s="107">
        <v>1</v>
      </c>
      <c r="BB76" s="167">
        <f>ROUND((K76*$L$3+S76*$T$3+AA76*$AB$3+AI76*$AJ$3+AQ76*$AR$3+AY76*$AZ$3+BA76*$BA$3)/$BB$3,1)</f>
        <v>1.6</v>
      </c>
      <c r="BC76" s="168" t="str">
        <f>IF(BB76&lt;4,"Kém",IF(BB76&lt;5,"Yếu",IF(BB76&lt;6,"TB",IF(BB76&lt;7,"TBK",IF(BB76&lt;8,"Khá",IF(BB76&lt;9,"Giỏi","XS"))))))</f>
        <v>Kém</v>
      </c>
      <c r="BD76" s="75"/>
      <c r="BE76" s="39"/>
      <c r="BF76" s="39"/>
      <c r="BG76" s="14">
        <f>IF(ISBLANK(BF76),BE76,BE76&amp;"/"&amp;BF76)</f>
        <v>0</v>
      </c>
      <c r="BH76" s="40">
        <f>ROUND((BD76+BE76)/2,1)</f>
        <v>0</v>
      </c>
      <c r="BI76" s="40" t="str">
        <f>IF(ISNUMBER(BF76),ROUND((BD76+BF76)/2,1),"-")</f>
        <v>-</v>
      </c>
      <c r="BJ76" s="190">
        <f>MAX(BH76:BI76)</f>
        <v>0</v>
      </c>
      <c r="BK76" s="68" t="str">
        <f>IF(BH76&gt;=5,BH76,IF(BI76&gt;=5,BH76&amp;"/"&amp;BI76,BH76&amp;"/"&amp;BI76))</f>
        <v>0/-</v>
      </c>
      <c r="BL76" s="28"/>
      <c r="BM76" s="49"/>
      <c r="BN76" s="49"/>
      <c r="BO76" s="49">
        <f>ROUND((BM76*2+BN76)/3,0)</f>
        <v>0</v>
      </c>
      <c r="BP76" s="49"/>
      <c r="BQ76" s="49"/>
      <c r="BR76" s="49"/>
      <c r="BS76" s="70">
        <f>IF(ISBLANK(BR76),BO76,BO76&amp;"/"&amp;BR76)</f>
        <v>0</v>
      </c>
      <c r="BT76" s="28">
        <f>ROUND((BL76+BO76)/2,1)</f>
        <v>0</v>
      </c>
      <c r="BU76" s="28" t="str">
        <f>IF(ISNUMBER(BR76),ROUND((BL76+BR76)/2,1),"-")</f>
        <v>-</v>
      </c>
      <c r="BV76" s="194">
        <f>MAX(BT76:BU76)</f>
        <v>0</v>
      </c>
      <c r="BW76" s="195" t="str">
        <f>IF(BT76&gt;=5,BT76,IF(BU76&gt;=5,BT76&amp;"/"&amp;BU76,BT76&amp;"/"&amp;BU76))</f>
        <v>0/-</v>
      </c>
      <c r="BX76" s="38"/>
      <c r="BY76" s="39"/>
      <c r="BZ76" s="39"/>
      <c r="CA76" s="14">
        <f>IF(ISBLANK(BZ76),BY76,BY76&amp;"/"&amp;BZ76)</f>
        <v>0</v>
      </c>
      <c r="CB76" s="40">
        <f>ROUND((BX76+BY76)/2,1)</f>
        <v>0</v>
      </c>
      <c r="CC76" s="40" t="str">
        <f>IF(ISNUMBER(BZ76),ROUND((BX76+BZ76)/2,1),"-")</f>
        <v>-</v>
      </c>
      <c r="CD76" s="190">
        <f>MAX(CB76:CC76)</f>
        <v>0</v>
      </c>
      <c r="CE76" s="68" t="str">
        <f>IF(CB76&gt;=5,CB76,IF(CC76&gt;=5,CB76&amp;"/"&amp;CC76,CB76&amp;"/"&amp;CC76))</f>
        <v>0/-</v>
      </c>
      <c r="CF76" s="38"/>
      <c r="CG76" s="39"/>
      <c r="CH76" s="39"/>
      <c r="CI76" s="14">
        <f>IF(ISBLANK(CH76),CG76,CG76&amp;"/"&amp;CH76)</f>
        <v>0</v>
      </c>
      <c r="CJ76" s="40">
        <f>ROUND((CF76+CG76)/2,1)</f>
        <v>0</v>
      </c>
      <c r="CK76" s="40" t="str">
        <f>IF(ISNUMBER(CH76),ROUND((CF76+CH76)/2,1),"-")</f>
        <v>-</v>
      </c>
      <c r="CL76" s="190">
        <f>MAX(CJ76:CK76)</f>
        <v>0</v>
      </c>
      <c r="CM76" s="68" t="str">
        <f>IF(CJ76&gt;=5,CJ76,IF(CK76&gt;=5,CJ76&amp;"/"&amp;CK76,CJ76&amp;"/"&amp;CK76))</f>
        <v>0/-</v>
      </c>
      <c r="CN76" s="38"/>
      <c r="CO76" s="39"/>
      <c r="CP76" s="39"/>
      <c r="CQ76" s="14">
        <f>IF(ISBLANK(CP76),CO76,CO76&amp;"/"&amp;CP76)</f>
        <v>0</v>
      </c>
      <c r="CR76" s="40">
        <f>ROUND((CN76+CO76)/2,1)</f>
        <v>0</v>
      </c>
      <c r="CS76" s="40" t="str">
        <f>IF(ISNUMBER(CP76),ROUND((CN76+CP76)/2,1),"-")</f>
        <v>-</v>
      </c>
      <c r="CT76" s="190">
        <f>MAX(CR76:CS76)</f>
        <v>0</v>
      </c>
      <c r="CU76" s="68" t="str">
        <f>IF(CR76&gt;=5,CR76,IF(CS76&gt;=5,CR76&amp;"/"&amp;CS76,CR76&amp;"/"&amp;CS76))</f>
        <v>0/-</v>
      </c>
      <c r="CV76" s="38"/>
      <c r="CW76" s="39"/>
      <c r="CX76" s="39"/>
      <c r="CY76" s="14">
        <f>IF(ISBLANK(CX76),CW76,CW76&amp;"/"&amp;CX76)</f>
        <v>0</v>
      </c>
      <c r="CZ76" s="40">
        <f>ROUND((CV76+CW76)/2,1)</f>
        <v>0</v>
      </c>
      <c r="DA76" s="40" t="str">
        <f>IF(ISNUMBER(CX76),ROUND((CV76+CX76)/2,1),"-")</f>
        <v>-</v>
      </c>
      <c r="DB76" s="190">
        <f>MAX(CZ76:DA76)</f>
        <v>0</v>
      </c>
      <c r="DC76" s="68" t="str">
        <f>IF(CZ76&gt;=5,CZ76,IF(DA76&gt;=5,CZ76&amp;"/"&amp;DA76,CZ76&amp;"/"&amp;DA76))</f>
        <v>0/-</v>
      </c>
      <c r="DD76" s="38">
        <v>6</v>
      </c>
      <c r="DE76" s="39"/>
      <c r="DF76" s="39"/>
      <c r="DG76" s="14">
        <f>IF(ISBLANK(DF76),DE76,DE76&amp;"/"&amp;DF76)</f>
        <v>0</v>
      </c>
      <c r="DH76" s="40">
        <f>ROUND((DD76+DE76)/2,1)</f>
        <v>3</v>
      </c>
      <c r="DI76" s="40" t="str">
        <f>IF(ISNUMBER(DF76),ROUND((DD76+DF76)/2,1),"-")</f>
        <v>-</v>
      </c>
      <c r="DJ76" s="190">
        <f>MAX(DH76:DI76)</f>
        <v>3</v>
      </c>
      <c r="DK76" s="68" t="str">
        <f>IF(DH76&gt;=5,DH76,IF(DI76&gt;=5,DH76&amp;"/"&amp;DI76,DH76&amp;"/"&amp;DI76))</f>
        <v>3/-</v>
      </c>
      <c r="DL76" s="38"/>
      <c r="DM76" s="39"/>
      <c r="DN76" s="39"/>
      <c r="DO76" s="14">
        <f>IF(ISBLANK(DN76),DM76,DM76&amp;"/"&amp;DN76)</f>
        <v>0</v>
      </c>
      <c r="DP76" s="40">
        <f>ROUND((DL76+DM76)/2,1)</f>
        <v>0</v>
      </c>
      <c r="DQ76" s="40" t="str">
        <f>IF(ISNUMBER(DN76),ROUND((DL76+DN76)/2,1),"-")</f>
        <v>-</v>
      </c>
      <c r="DR76" s="190">
        <f>MAX(DP76:DQ76)</f>
        <v>0</v>
      </c>
      <c r="DS76" s="68" t="str">
        <f>IF(DP76&gt;=5,DP76,IF(DQ76&gt;=5,DP76&amp;"/"&amp;DQ76,DP76&amp;"/"&amp;DQ76))</f>
        <v>0/-</v>
      </c>
      <c r="DT76" s="69"/>
      <c r="DU76" s="45"/>
      <c r="DV76" s="45"/>
      <c r="DW76" s="51">
        <f>ROUND(SUM(DT76:DV76)/3,1)</f>
        <v>0</v>
      </c>
      <c r="DX76" s="43"/>
      <c r="DY76" s="65">
        <f>ROUND((CL76*$CM$3+CT76*$CU$3+DB76*$DC$3+DJ76*$DK$3+DX76*$DX$3+BJ76*$BK$3+BV76*$BW$3+CD76*$CE$3+DW76*$DW$3+DR76*$DS$3)/$DY$3,1)</f>
        <v>0.2</v>
      </c>
      <c r="DZ76" s="65"/>
      <c r="EA76" s="65">
        <f>ROUND((BB76*$BB$3+DY76*$DY$3)/$EA$3,1)</f>
        <v>0.7</v>
      </c>
      <c r="EB76" s="177"/>
      <c r="EC76" s="428"/>
      <c r="ED76" s="429"/>
      <c r="EE76" s="429"/>
      <c r="EF76" s="430">
        <f t="shared" si="305"/>
        <v>0</v>
      </c>
      <c r="EG76" s="28">
        <f t="shared" si="306"/>
        <v>0</v>
      </c>
      <c r="EH76" s="28" t="str">
        <f t="shared" si="307"/>
        <v>-</v>
      </c>
      <c r="EI76" s="191">
        <f>MAX(EG76:EH76)</f>
        <v>0</v>
      </c>
      <c r="EJ76" s="192" t="str">
        <f t="shared" si="308"/>
        <v>0/-</v>
      </c>
      <c r="EK76" s="428"/>
      <c r="EL76" s="429"/>
      <c r="EM76" s="429"/>
      <c r="EN76" s="430">
        <f t="shared" si="309"/>
        <v>0</v>
      </c>
      <c r="EO76" s="28">
        <f t="shared" si="310"/>
        <v>0</v>
      </c>
      <c r="EP76" s="28" t="str">
        <f t="shared" si="311"/>
        <v>-</v>
      </c>
      <c r="EQ76" s="191">
        <f>MAX(EO76:EP76)</f>
        <v>0</v>
      </c>
      <c r="ER76" s="192" t="str">
        <f t="shared" si="312"/>
        <v>0/-</v>
      </c>
      <c r="ES76" s="428"/>
      <c r="ET76" s="429"/>
      <c r="EU76" s="429"/>
      <c r="EV76" s="430">
        <f t="shared" si="313"/>
        <v>0</v>
      </c>
      <c r="EW76" s="28">
        <f t="shared" si="314"/>
        <v>0</v>
      </c>
      <c r="EX76" s="28" t="str">
        <f t="shared" si="315"/>
        <v>-</v>
      </c>
      <c r="EY76" s="191">
        <f>MAX(EW76:EX76)</f>
        <v>0</v>
      </c>
      <c r="EZ76" s="192" t="str">
        <f t="shared" si="316"/>
        <v>0/-</v>
      </c>
      <c r="FA76" s="428"/>
      <c r="FB76" s="429"/>
      <c r="FC76" s="429"/>
      <c r="FD76" s="430">
        <f t="shared" si="317"/>
        <v>0</v>
      </c>
      <c r="FE76" s="28">
        <f t="shared" si="318"/>
        <v>0</v>
      </c>
      <c r="FF76" s="28" t="str">
        <f t="shared" si="319"/>
        <v>-</v>
      </c>
      <c r="FG76" s="191">
        <f>MAX(FE76:FF76)</f>
        <v>0</v>
      </c>
      <c r="FH76" s="192" t="str">
        <f t="shared" si="320"/>
        <v>0/-</v>
      </c>
      <c r="FI76" s="428"/>
      <c r="FJ76" s="429"/>
      <c r="FK76" s="429"/>
      <c r="FL76" s="430">
        <f t="shared" si="321"/>
        <v>0</v>
      </c>
      <c r="FM76" s="28">
        <f t="shared" si="322"/>
        <v>0</v>
      </c>
      <c r="FN76" s="28" t="str">
        <f t="shared" si="323"/>
        <v>-</v>
      </c>
      <c r="FO76" s="191">
        <f>MAX(FM76:FN76)</f>
        <v>0</v>
      </c>
      <c r="FP76" s="192" t="str">
        <f t="shared" si="324"/>
        <v>0/-</v>
      </c>
      <c r="FQ76" s="428"/>
      <c r="FR76" s="429"/>
      <c r="FS76" s="429"/>
      <c r="FT76" s="430">
        <f t="shared" si="325"/>
        <v>0</v>
      </c>
      <c r="FU76" s="28">
        <f t="shared" si="326"/>
        <v>0</v>
      </c>
      <c r="FV76" s="28" t="str">
        <f t="shared" si="327"/>
        <v>-</v>
      </c>
      <c r="FW76" s="191">
        <f>MAX(FU76:FV76)</f>
        <v>0</v>
      </c>
      <c r="FX76" s="487" t="str">
        <f t="shared" si="328"/>
        <v>0/-</v>
      </c>
      <c r="FY76" s="488"/>
      <c r="FZ76" s="488"/>
      <c r="GA76" s="488"/>
      <c r="GB76" s="268">
        <f t="shared" si="329"/>
        <v>0</v>
      </c>
      <c r="GC76" s="489" t="str">
        <f t="shared" si="330"/>
        <v>Kém</v>
      </c>
      <c r="GD76" s="428"/>
      <c r="GE76" s="429"/>
      <c r="GF76" s="429"/>
      <c r="GG76" s="430">
        <f t="shared" si="331"/>
        <v>0</v>
      </c>
      <c r="GH76" s="28">
        <f t="shared" si="332"/>
        <v>0</v>
      </c>
      <c r="GI76" s="28" t="str">
        <f t="shared" si="333"/>
        <v>-</v>
      </c>
      <c r="GJ76" s="191">
        <f>MAX(GH76:GI76)</f>
        <v>0</v>
      </c>
      <c r="GK76" s="192" t="str">
        <f t="shared" si="334"/>
        <v>0/-</v>
      </c>
      <c r="GL76" s="428"/>
      <c r="GM76" s="429"/>
      <c r="GN76" s="429"/>
      <c r="GO76" s="430">
        <f t="shared" si="335"/>
        <v>0</v>
      </c>
      <c r="GP76" s="28">
        <f t="shared" si="336"/>
        <v>0</v>
      </c>
      <c r="GQ76" s="28" t="str">
        <f t="shared" si="337"/>
        <v>-</v>
      </c>
      <c r="GR76" s="191">
        <f>MAX(GP76:GQ76)</f>
        <v>0</v>
      </c>
      <c r="GS76" s="192" t="str">
        <f t="shared" si="338"/>
        <v>0/-</v>
      </c>
      <c r="GT76" s="428"/>
      <c r="GU76" s="429"/>
      <c r="GV76" s="429"/>
      <c r="GW76" s="430">
        <f t="shared" si="339"/>
        <v>0</v>
      </c>
      <c r="GX76" s="28">
        <f t="shared" si="340"/>
        <v>0</v>
      </c>
      <c r="GY76" s="28" t="str">
        <f t="shared" si="341"/>
        <v>-</v>
      </c>
      <c r="GZ76" s="191">
        <f>MAX(GX76:GY76)</f>
        <v>0</v>
      </c>
      <c r="HA76" s="192" t="str">
        <f t="shared" si="342"/>
        <v>0/-</v>
      </c>
      <c r="HB76" s="428"/>
      <c r="HC76" s="429"/>
      <c r="HD76" s="429"/>
      <c r="HE76" s="430">
        <f t="shared" si="343"/>
        <v>0</v>
      </c>
      <c r="HF76" s="28">
        <f t="shared" si="344"/>
        <v>0</v>
      </c>
      <c r="HG76" s="28" t="str">
        <f t="shared" si="345"/>
        <v>-</v>
      </c>
      <c r="HH76" s="191">
        <f>MAX(HF76:HG76)</f>
        <v>0</v>
      </c>
      <c r="HI76" s="192" t="str">
        <f t="shared" si="346"/>
        <v>0/-</v>
      </c>
      <c r="HJ76" s="428"/>
      <c r="HK76" s="429"/>
      <c r="HL76" s="429"/>
      <c r="HM76" s="430">
        <f t="shared" si="347"/>
        <v>0</v>
      </c>
      <c r="HN76" s="28">
        <f t="shared" si="348"/>
        <v>0</v>
      </c>
      <c r="HO76" s="28" t="str">
        <f t="shared" si="349"/>
        <v>-</v>
      </c>
      <c r="HP76" s="191">
        <f>MAX(HN76:HO76)</f>
        <v>0</v>
      </c>
      <c r="HQ76" s="192" t="str">
        <f t="shared" si="350"/>
        <v>0/-</v>
      </c>
      <c r="HR76" s="488"/>
      <c r="HS76" s="488"/>
      <c r="HT76" s="488"/>
      <c r="HU76" s="490"/>
      <c r="HV76" s="491">
        <f t="shared" si="351"/>
        <v>0</v>
      </c>
      <c r="HW76" s="492" t="str">
        <f t="shared" si="352"/>
        <v>Kém</v>
      </c>
      <c r="HX76" s="423">
        <f t="shared" si="353"/>
        <v>0</v>
      </c>
      <c r="HY76" s="489" t="str">
        <f t="shared" si="354"/>
        <v>Kém</v>
      </c>
      <c r="HZ76" s="427">
        <f t="shared" si="303"/>
        <v>0.4</v>
      </c>
      <c r="IA76" s="489" t="str">
        <f t="shared" si="355"/>
        <v>Kém</v>
      </c>
      <c r="IB76" s="488"/>
      <c r="IC76" s="488"/>
      <c r="ID76" s="488"/>
      <c r="IE76" s="493">
        <f>ROUND(SUM(IB76:ID76)/3,1)</f>
        <v>0</v>
      </c>
      <c r="IF76" s="427">
        <f t="shared" si="356"/>
        <v>0.2</v>
      </c>
      <c r="IG76" s="612" t="str">
        <f t="shared" si="357"/>
        <v>Kém</v>
      </c>
      <c r="IH76" s="126"/>
    </row>
    <row r="77" spans="1:242" s="17" customFormat="1" ht="18.75" customHeight="1" hidden="1">
      <c r="A77" s="15">
        <v>18</v>
      </c>
      <c r="B77" s="78" t="s">
        <v>74</v>
      </c>
      <c r="C77" s="76" t="s">
        <v>150</v>
      </c>
      <c r="D77" s="77" t="s">
        <v>151</v>
      </c>
      <c r="E77" s="82">
        <v>0</v>
      </c>
      <c r="F77" s="81"/>
      <c r="G77" s="81"/>
      <c r="H77" s="81" t="s">
        <v>230</v>
      </c>
      <c r="I77" s="83">
        <f aca="true" t="shared" si="358" ref="I77:I82">ROUND((E77+F77)/2,1)</f>
        <v>0</v>
      </c>
      <c r="J77" s="83" t="str">
        <f aca="true" t="shared" si="359" ref="J77:J82">IF(ISNUMBER(G77),ROUND((E77+G77)/2,1),"-")</f>
        <v>-</v>
      </c>
      <c r="K77" s="100">
        <f aca="true" t="shared" si="360" ref="K77:K82">MAX(I77:J77)</f>
        <v>0</v>
      </c>
      <c r="L77" s="108" t="str">
        <f aca="true" t="shared" si="361" ref="L77:L82">IF(I77&gt;=5,I77,IF(J77&gt;=5,I77&amp;"/"&amp;J77,I77&amp;"/"&amp;J77))</f>
        <v>0/-</v>
      </c>
      <c r="M77" s="38">
        <v>5</v>
      </c>
      <c r="N77" s="39"/>
      <c r="O77" s="39"/>
      <c r="P77" s="14">
        <f>IF(ISBLANK(O77),N77,N77&amp;"/"&amp;O77)</f>
        <v>0</v>
      </c>
      <c r="Q77" s="40">
        <f aca="true" t="shared" si="362" ref="Q77:Q82">ROUND((M77+N77)/2,1)</f>
        <v>2.5</v>
      </c>
      <c r="R77" s="40" t="str">
        <f aca="true" t="shared" si="363" ref="R77:R82">IF(ISNUMBER(O77),ROUND((M77+O77)/2,1),"-")</f>
        <v>-</v>
      </c>
      <c r="S77" s="99">
        <f aca="true" t="shared" si="364" ref="S77:S82">MAX(Q77:R77)</f>
        <v>2.5</v>
      </c>
      <c r="T77" s="109" t="str">
        <f aca="true" t="shared" si="365" ref="T77:T82">IF(Q77&gt;=5,Q77,IF(R77&gt;=5,Q77&amp;"/"&amp;R77,Q77&amp;"/"&amp;R77))</f>
        <v>2.5/-</v>
      </c>
      <c r="U77" s="38"/>
      <c r="V77" s="39"/>
      <c r="W77" s="39"/>
      <c r="X77" s="14">
        <f>IF(ISBLANK(W77),V77,V77&amp;"/"&amp;W77)</f>
        <v>0</v>
      </c>
      <c r="Y77" s="40">
        <f aca="true" t="shared" si="366" ref="Y77:Y82">ROUND((U77+V77)/2,1)</f>
        <v>0</v>
      </c>
      <c r="Z77" s="40" t="str">
        <f aca="true" t="shared" si="367" ref="Z77:Z82">IF(ISNUMBER(W77),ROUND((U77+W77)/2,1),"-")</f>
        <v>-</v>
      </c>
      <c r="AA77" s="99">
        <f aca="true" t="shared" si="368" ref="AA77:AA82">MAX(Y77:Z77)</f>
        <v>0</v>
      </c>
      <c r="AB77" s="109" t="str">
        <f aca="true" t="shared" si="369" ref="AB77:AB82">IF(Y77&gt;=5,Y77,IF(Z77&gt;=5,Y77&amp;"/"&amp;Z77,Y77&amp;"/"&amp;Z77))</f>
        <v>0/-</v>
      </c>
      <c r="AC77" s="38">
        <v>4.3</v>
      </c>
      <c r="AD77" s="39"/>
      <c r="AE77" s="39"/>
      <c r="AF77" s="14">
        <f t="shared" si="304"/>
        <v>0</v>
      </c>
      <c r="AG77" s="40">
        <f aca="true" t="shared" si="370" ref="AG77:AG82">ROUND((AC77+AD77)/2,1)</f>
        <v>2.2</v>
      </c>
      <c r="AH77" s="40" t="str">
        <f aca="true" t="shared" si="371" ref="AH77:AH82">IF(ISNUMBER(AE77),ROUND((AC77+AE77)/2,1),"-")</f>
        <v>-</v>
      </c>
      <c r="AI77" s="99">
        <f aca="true" t="shared" si="372" ref="AI77:AI82">MAX(AG77:AH77)</f>
        <v>2.2</v>
      </c>
      <c r="AJ77" s="109" t="str">
        <f aca="true" t="shared" si="373" ref="AJ77:AJ82">IF(AG77&gt;=5,AG77,IF(AH77&gt;=5,AG77&amp;"/"&amp;AH77,AG77&amp;"/"&amp;AH77))</f>
        <v>2.2/-</v>
      </c>
      <c r="AK77" s="84"/>
      <c r="AL77" s="81"/>
      <c r="AM77" s="81"/>
      <c r="AN77" s="85"/>
      <c r="AO77" s="83"/>
      <c r="AP77" s="83"/>
      <c r="AQ77" s="100"/>
      <c r="AR77" s="108"/>
      <c r="AS77" s="38"/>
      <c r="AT77" s="39"/>
      <c r="AU77" s="39"/>
      <c r="AV77" s="14">
        <f t="shared" si="298"/>
        <v>0</v>
      </c>
      <c r="AW77" s="40">
        <f t="shared" si="299"/>
        <v>0</v>
      </c>
      <c r="AX77" s="40" t="str">
        <f t="shared" si="300"/>
        <v>-</v>
      </c>
      <c r="AY77" s="99">
        <f t="shared" si="301"/>
        <v>0</v>
      </c>
      <c r="AZ77" s="109" t="str">
        <f t="shared" si="302"/>
        <v>0/-</v>
      </c>
      <c r="BA77" s="41">
        <v>1</v>
      </c>
      <c r="BB77" s="65">
        <f aca="true" t="shared" si="374" ref="BB77:BB82">ROUND((K77*$L$3+S77*$T$3+AA77*$AB$3+AI77*$AJ$3+AQ77*$AR$3+AY77*$AZ$3+BA77*$BA$3)/$BB$3,1)</f>
        <v>0.8</v>
      </c>
      <c r="BC77" s="120"/>
      <c r="BD77" s="38"/>
      <c r="BE77" s="39"/>
      <c r="BF77" s="39"/>
      <c r="BG77" s="14">
        <f aca="true" t="shared" si="375" ref="BG77:BG82">IF(ISBLANK(BF77),BE77,BE77&amp;"/"&amp;BF77)</f>
        <v>0</v>
      </c>
      <c r="BH77" s="40">
        <f aca="true" t="shared" si="376" ref="BH77:BH82">ROUND((BD77+BE77)/2,1)</f>
        <v>0</v>
      </c>
      <c r="BI77" s="40" t="str">
        <f aca="true" t="shared" si="377" ref="BI77:BI82">IF(ISNUMBER(BF77),ROUND((BD77+BF77)/2,1),"-")</f>
        <v>-</v>
      </c>
      <c r="BJ77" s="190">
        <f aca="true" t="shared" si="378" ref="BJ77:BJ82">MAX(BH77:BI77)</f>
        <v>0</v>
      </c>
      <c r="BK77" s="68" t="str">
        <f aca="true" t="shared" si="379" ref="BK77:BK82">IF(BH77&gt;=5,BH77,IF(BI77&gt;=5,BH77&amp;"/"&amp;BI77,BH77&amp;"/"&amp;BI77))</f>
        <v>0/-</v>
      </c>
      <c r="BL77" s="46"/>
      <c r="BM77" s="47"/>
      <c r="BN77" s="47"/>
      <c r="BO77" s="47">
        <f aca="true" t="shared" si="380" ref="BO77:BO82">ROUND((BM77*2+BN77)/3,0)</f>
        <v>0</v>
      </c>
      <c r="BP77" s="47"/>
      <c r="BQ77" s="47"/>
      <c r="BR77" s="47"/>
      <c r="BS77" s="48">
        <f aca="true" t="shared" si="381" ref="BS77:BS82">IF(ISBLANK(BR77),BO77,BO77&amp;"/"&amp;BR77)</f>
        <v>0</v>
      </c>
      <c r="BT77" s="46">
        <f aca="true" t="shared" si="382" ref="BT77:BT82">ROUND((BL77+BO77)/2,1)</f>
        <v>0</v>
      </c>
      <c r="BU77" s="46" t="str">
        <f aca="true" t="shared" si="383" ref="BU77:BU82">IF(ISNUMBER(BR77),ROUND((BL77+BR77)/2,1),"-")</f>
        <v>-</v>
      </c>
      <c r="BV77" s="191">
        <f aca="true" t="shared" si="384" ref="BV77:BV82">MAX(BT77:BU77)</f>
        <v>0</v>
      </c>
      <c r="BW77" s="192" t="str">
        <f aca="true" t="shared" si="385" ref="BW77:BW82">IF(BT77&gt;=5,BT77,IF(BU77&gt;=5,BT77&amp;"/"&amp;BU77,BT77&amp;"/"&amp;BU77))</f>
        <v>0/-</v>
      </c>
      <c r="BX77" s="38"/>
      <c r="BY77" s="39"/>
      <c r="BZ77" s="39"/>
      <c r="CA77" s="14">
        <f aca="true" t="shared" si="386" ref="CA77:CA82">IF(ISBLANK(BZ77),BY77,BY77&amp;"/"&amp;BZ77)</f>
        <v>0</v>
      </c>
      <c r="CB77" s="40">
        <f aca="true" t="shared" si="387" ref="CB77:CB82">ROUND((BX77+BY77)/2,1)</f>
        <v>0</v>
      </c>
      <c r="CC77" s="40" t="str">
        <f aca="true" t="shared" si="388" ref="CC77:CC82">IF(ISNUMBER(BZ77),ROUND((BX77+BZ77)/2,1),"-")</f>
        <v>-</v>
      </c>
      <c r="CD77" s="190">
        <f aca="true" t="shared" si="389" ref="CD77:CD82">MAX(CB77:CC77)</f>
        <v>0</v>
      </c>
      <c r="CE77" s="68" t="str">
        <f aca="true" t="shared" si="390" ref="CE77:CE82">IF(CB77&gt;=5,CB77,IF(CC77&gt;=5,CB77&amp;"/"&amp;CC77,CB77&amp;"/"&amp;CC77))</f>
        <v>0/-</v>
      </c>
      <c r="CF77" s="38"/>
      <c r="CG77" s="39"/>
      <c r="CH77" s="39"/>
      <c r="CI77" s="14">
        <f aca="true" t="shared" si="391" ref="CI77:CI82">IF(ISBLANK(CH77),CG77,CG77&amp;"/"&amp;CH77)</f>
        <v>0</v>
      </c>
      <c r="CJ77" s="40">
        <f aca="true" t="shared" si="392" ref="CJ77:CJ82">ROUND((CF77+CG77)/2,1)</f>
        <v>0</v>
      </c>
      <c r="CK77" s="40" t="str">
        <f aca="true" t="shared" si="393" ref="CK77:CK82">IF(ISNUMBER(CH77),ROUND((CF77+CH77)/2,1),"-")</f>
        <v>-</v>
      </c>
      <c r="CL77" s="190">
        <f aca="true" t="shared" si="394" ref="CL77:CL82">MAX(CJ77:CK77)</f>
        <v>0</v>
      </c>
      <c r="CM77" s="68" t="str">
        <f aca="true" t="shared" si="395" ref="CM77:CM82">IF(CJ77&gt;=5,CJ77,IF(CK77&gt;=5,CJ77&amp;"/"&amp;CK77,CJ77&amp;"/"&amp;CK77))</f>
        <v>0/-</v>
      </c>
      <c r="CN77" s="38"/>
      <c r="CO77" s="39"/>
      <c r="CP77" s="39"/>
      <c r="CQ77" s="14">
        <f aca="true" t="shared" si="396" ref="CQ77:CQ82">IF(ISBLANK(CP77),CO77,CO77&amp;"/"&amp;CP77)</f>
        <v>0</v>
      </c>
      <c r="CR77" s="40">
        <f aca="true" t="shared" si="397" ref="CR77:CR82">ROUND((CN77+CO77)/2,1)</f>
        <v>0</v>
      </c>
      <c r="CS77" s="40" t="str">
        <f aca="true" t="shared" si="398" ref="CS77:CS82">IF(ISNUMBER(CP77),ROUND((CN77+CP77)/2,1),"-")</f>
        <v>-</v>
      </c>
      <c r="CT77" s="190">
        <f aca="true" t="shared" si="399" ref="CT77:CT82">MAX(CR77:CS77)</f>
        <v>0</v>
      </c>
      <c r="CU77" s="68" t="str">
        <f aca="true" t="shared" si="400" ref="CU77:CU82">IF(CR77&gt;=5,CR77,IF(CS77&gt;=5,CR77&amp;"/"&amp;CS77,CR77&amp;"/"&amp;CS77))</f>
        <v>0/-</v>
      </c>
      <c r="CV77" s="38"/>
      <c r="CW77" s="39"/>
      <c r="CX77" s="39"/>
      <c r="CY77" s="14">
        <f aca="true" t="shared" si="401" ref="CY77:CY82">IF(ISBLANK(CX77),CW77,CW77&amp;"/"&amp;CX77)</f>
        <v>0</v>
      </c>
      <c r="CZ77" s="40">
        <f aca="true" t="shared" si="402" ref="CZ77:CZ82">ROUND((CV77+CW77)/2,1)</f>
        <v>0</v>
      </c>
      <c r="DA77" s="40" t="str">
        <f aca="true" t="shared" si="403" ref="DA77:DA82">IF(ISNUMBER(CX77),ROUND((CV77+CX77)/2,1),"-")</f>
        <v>-</v>
      </c>
      <c r="DB77" s="190">
        <f aca="true" t="shared" si="404" ref="DB77:DB82">MAX(CZ77:DA77)</f>
        <v>0</v>
      </c>
      <c r="DC77" s="68" t="str">
        <f aca="true" t="shared" si="405" ref="DC77:DC82">IF(CZ77&gt;=5,CZ77,IF(DA77&gt;=5,CZ77&amp;"/"&amp;DA77,CZ77&amp;"/"&amp;DA77))</f>
        <v>0/-</v>
      </c>
      <c r="DD77" s="38"/>
      <c r="DE77" s="39"/>
      <c r="DF77" s="39"/>
      <c r="DG77" s="14">
        <f aca="true" t="shared" si="406" ref="DG77:DG82">IF(ISBLANK(DF77),DE77,DE77&amp;"/"&amp;DF77)</f>
        <v>0</v>
      </c>
      <c r="DH77" s="40">
        <f aca="true" t="shared" si="407" ref="DH77:DH82">ROUND((DD77+DE77)/2,1)</f>
        <v>0</v>
      </c>
      <c r="DI77" s="40" t="str">
        <f aca="true" t="shared" si="408" ref="DI77:DI82">IF(ISNUMBER(DF77),ROUND((DD77+DF77)/2,1),"-")</f>
        <v>-</v>
      </c>
      <c r="DJ77" s="190">
        <f aca="true" t="shared" si="409" ref="DJ77:DJ82">MAX(DH77:DI77)</f>
        <v>0</v>
      </c>
      <c r="DK77" s="68" t="str">
        <f aca="true" t="shared" si="410" ref="DK77:DK82">IF(DH77&gt;=5,DH77,IF(DI77&gt;=5,DH77&amp;"/"&amp;DI77,DH77&amp;"/"&amp;DI77))</f>
        <v>0/-</v>
      </c>
      <c r="DL77" s="38"/>
      <c r="DM77" s="39"/>
      <c r="DN77" s="39"/>
      <c r="DO77" s="14">
        <f aca="true" t="shared" si="411" ref="DO77:DO82">IF(ISBLANK(DN77),DM77,DM77&amp;"/"&amp;DN77)</f>
        <v>0</v>
      </c>
      <c r="DP77" s="40">
        <f aca="true" t="shared" si="412" ref="DP77:DP82">ROUND((DL77+DM77)/2,1)</f>
        <v>0</v>
      </c>
      <c r="DQ77" s="40" t="str">
        <f aca="true" t="shared" si="413" ref="DQ77:DQ82">IF(ISNUMBER(DN77),ROUND((DL77+DN77)/2,1),"-")</f>
        <v>-</v>
      </c>
      <c r="DR77" s="190">
        <f aca="true" t="shared" si="414" ref="DR77:DR82">MAX(DP77:DQ77)</f>
        <v>0</v>
      </c>
      <c r="DS77" s="68" t="str">
        <f aca="true" t="shared" si="415" ref="DS77:DS82">IF(DP77&gt;=5,DP77,IF(DQ77&gt;=5,DP77&amp;"/"&amp;DQ77,DP77&amp;"/"&amp;DQ77))</f>
        <v>0/-</v>
      </c>
      <c r="DT77" s="69"/>
      <c r="DU77" s="45"/>
      <c r="DV77" s="45"/>
      <c r="DW77" s="51">
        <f aca="true" t="shared" si="416" ref="DW77:DW82">ROUND(SUM(DT77:DV77)/3,1)</f>
        <v>0</v>
      </c>
      <c r="DX77" s="43"/>
      <c r="DY77" s="65">
        <f aca="true" t="shared" si="417" ref="DY77:DY82">ROUND((CL77*$CM$3+CT77*$CU$3+DB77*$DC$3+DJ77*$DK$3+DX77*$DX$3+BJ77*$BK$3+BV77*$BW$3+CD77*$CE$3+DW77*$DW$3+DR77*$DS$3)/$DY$3,1)</f>
        <v>0</v>
      </c>
      <c r="DZ77" s="65"/>
      <c r="EA77" s="65">
        <f aca="true" t="shared" si="418" ref="EA77:EA82">ROUND((BB77*$BB$3+DY77*$DY$3)/$EA$3,1)</f>
        <v>0.3</v>
      </c>
      <c r="EB77" s="177"/>
      <c r="EC77" s="428"/>
      <c r="ED77" s="429"/>
      <c r="EE77" s="429"/>
      <c r="EF77" s="430">
        <f t="shared" si="305"/>
        <v>0</v>
      </c>
      <c r="EG77" s="28">
        <f t="shared" si="306"/>
        <v>0</v>
      </c>
      <c r="EH77" s="28" t="str">
        <f t="shared" si="307"/>
        <v>-</v>
      </c>
      <c r="EI77" s="191">
        <f>MAX(EG77:EH77)</f>
        <v>0</v>
      </c>
      <c r="EJ77" s="192" t="str">
        <f t="shared" si="308"/>
        <v>0/-</v>
      </c>
      <c r="EK77" s="428"/>
      <c r="EL77" s="429"/>
      <c r="EM77" s="429"/>
      <c r="EN77" s="430">
        <f t="shared" si="309"/>
        <v>0</v>
      </c>
      <c r="EO77" s="28">
        <f t="shared" si="310"/>
        <v>0</v>
      </c>
      <c r="EP77" s="28" t="str">
        <f t="shared" si="311"/>
        <v>-</v>
      </c>
      <c r="EQ77" s="191">
        <f>MAX(EO77:EP77)</f>
        <v>0</v>
      </c>
      <c r="ER77" s="192" t="str">
        <f t="shared" si="312"/>
        <v>0/-</v>
      </c>
      <c r="ES77" s="428"/>
      <c r="ET77" s="429"/>
      <c r="EU77" s="429"/>
      <c r="EV77" s="430">
        <f t="shared" si="313"/>
        <v>0</v>
      </c>
      <c r="EW77" s="28">
        <f t="shared" si="314"/>
        <v>0</v>
      </c>
      <c r="EX77" s="28" t="str">
        <f t="shared" si="315"/>
        <v>-</v>
      </c>
      <c r="EY77" s="191">
        <f>MAX(EW77:EX77)</f>
        <v>0</v>
      </c>
      <c r="EZ77" s="192" t="str">
        <f t="shared" si="316"/>
        <v>0/-</v>
      </c>
      <c r="FA77" s="428"/>
      <c r="FB77" s="429"/>
      <c r="FC77" s="429"/>
      <c r="FD77" s="430">
        <f t="shared" si="317"/>
        <v>0</v>
      </c>
      <c r="FE77" s="28">
        <f t="shared" si="318"/>
        <v>0</v>
      </c>
      <c r="FF77" s="28" t="str">
        <f t="shared" si="319"/>
        <v>-</v>
      </c>
      <c r="FG77" s="191">
        <f>MAX(FE77:FF77)</f>
        <v>0</v>
      </c>
      <c r="FH77" s="192" t="str">
        <f t="shared" si="320"/>
        <v>0/-</v>
      </c>
      <c r="FI77" s="428"/>
      <c r="FJ77" s="429"/>
      <c r="FK77" s="429"/>
      <c r="FL77" s="430">
        <f t="shared" si="321"/>
        <v>0</v>
      </c>
      <c r="FM77" s="28">
        <f t="shared" si="322"/>
        <v>0</v>
      </c>
      <c r="FN77" s="28" t="str">
        <f t="shared" si="323"/>
        <v>-</v>
      </c>
      <c r="FO77" s="191">
        <f>MAX(FM77:FN77)</f>
        <v>0</v>
      </c>
      <c r="FP77" s="192" t="str">
        <f t="shared" si="324"/>
        <v>0/-</v>
      </c>
      <c r="FQ77" s="428"/>
      <c r="FR77" s="429"/>
      <c r="FS77" s="429"/>
      <c r="FT77" s="430">
        <f t="shared" si="325"/>
        <v>0</v>
      </c>
      <c r="FU77" s="28">
        <f t="shared" si="326"/>
        <v>0</v>
      </c>
      <c r="FV77" s="28" t="str">
        <f t="shared" si="327"/>
        <v>-</v>
      </c>
      <c r="FW77" s="191">
        <f>MAX(FU77:FV77)</f>
        <v>0</v>
      </c>
      <c r="FX77" s="487" t="str">
        <f t="shared" si="328"/>
        <v>0/-</v>
      </c>
      <c r="FY77" s="488"/>
      <c r="FZ77" s="488"/>
      <c r="GA77" s="488"/>
      <c r="GB77" s="268">
        <f t="shared" si="329"/>
        <v>0</v>
      </c>
      <c r="GC77" s="489" t="str">
        <f t="shared" si="330"/>
        <v>Kém</v>
      </c>
      <c r="GD77" s="428"/>
      <c r="GE77" s="429"/>
      <c r="GF77" s="429"/>
      <c r="GG77" s="430">
        <f t="shared" si="331"/>
        <v>0</v>
      </c>
      <c r="GH77" s="28">
        <f t="shared" si="332"/>
        <v>0</v>
      </c>
      <c r="GI77" s="28" t="str">
        <f t="shared" si="333"/>
        <v>-</v>
      </c>
      <c r="GJ77" s="191">
        <f>MAX(GH77:GI77)</f>
        <v>0</v>
      </c>
      <c r="GK77" s="192" t="str">
        <f t="shared" si="334"/>
        <v>0/-</v>
      </c>
      <c r="GL77" s="428"/>
      <c r="GM77" s="429"/>
      <c r="GN77" s="429"/>
      <c r="GO77" s="430">
        <f t="shared" si="335"/>
        <v>0</v>
      </c>
      <c r="GP77" s="28">
        <f t="shared" si="336"/>
        <v>0</v>
      </c>
      <c r="GQ77" s="28" t="str">
        <f t="shared" si="337"/>
        <v>-</v>
      </c>
      <c r="GR77" s="191">
        <f>MAX(GP77:GQ77)</f>
        <v>0</v>
      </c>
      <c r="GS77" s="192" t="str">
        <f t="shared" si="338"/>
        <v>0/-</v>
      </c>
      <c r="GT77" s="428"/>
      <c r="GU77" s="429"/>
      <c r="GV77" s="429"/>
      <c r="GW77" s="430">
        <f t="shared" si="339"/>
        <v>0</v>
      </c>
      <c r="GX77" s="28">
        <f t="shared" si="340"/>
        <v>0</v>
      </c>
      <c r="GY77" s="28" t="str">
        <f t="shared" si="341"/>
        <v>-</v>
      </c>
      <c r="GZ77" s="191">
        <f>MAX(GX77:GY77)</f>
        <v>0</v>
      </c>
      <c r="HA77" s="192" t="str">
        <f t="shared" si="342"/>
        <v>0/-</v>
      </c>
      <c r="HB77" s="428"/>
      <c r="HC77" s="429"/>
      <c r="HD77" s="429"/>
      <c r="HE77" s="430">
        <f t="shared" si="343"/>
        <v>0</v>
      </c>
      <c r="HF77" s="28">
        <f t="shared" si="344"/>
        <v>0</v>
      </c>
      <c r="HG77" s="28" t="str">
        <f t="shared" si="345"/>
        <v>-</v>
      </c>
      <c r="HH77" s="191">
        <f>MAX(HF77:HG77)</f>
        <v>0</v>
      </c>
      <c r="HI77" s="192" t="str">
        <f t="shared" si="346"/>
        <v>0/-</v>
      </c>
      <c r="HJ77" s="428"/>
      <c r="HK77" s="429"/>
      <c r="HL77" s="429"/>
      <c r="HM77" s="430">
        <f t="shared" si="347"/>
        <v>0</v>
      </c>
      <c r="HN77" s="28">
        <f t="shared" si="348"/>
        <v>0</v>
      </c>
      <c r="HO77" s="28" t="str">
        <f t="shared" si="349"/>
        <v>-</v>
      </c>
      <c r="HP77" s="191">
        <f>MAX(HN77:HO77)</f>
        <v>0</v>
      </c>
      <c r="HQ77" s="192" t="str">
        <f t="shared" si="350"/>
        <v>0/-</v>
      </c>
      <c r="HR77" s="488"/>
      <c r="HS77" s="488"/>
      <c r="HT77" s="488"/>
      <c r="HU77" s="490"/>
      <c r="HV77" s="491">
        <f t="shared" si="351"/>
        <v>0</v>
      </c>
      <c r="HW77" s="492" t="str">
        <f t="shared" si="352"/>
        <v>Kém</v>
      </c>
      <c r="HX77" s="423">
        <f t="shared" si="353"/>
        <v>0</v>
      </c>
      <c r="HY77" s="489" t="str">
        <f t="shared" si="354"/>
        <v>Kém</v>
      </c>
      <c r="HZ77" s="427">
        <f t="shared" si="303"/>
        <v>0.2</v>
      </c>
      <c r="IA77" s="489" t="str">
        <f t="shared" si="355"/>
        <v>Kém</v>
      </c>
      <c r="IB77" s="488"/>
      <c r="IC77" s="488"/>
      <c r="ID77" s="488"/>
      <c r="IE77" s="493">
        <f>ROUND(SUM(IB77:ID77)/3,1)</f>
        <v>0</v>
      </c>
      <c r="IF77" s="427">
        <f t="shared" si="356"/>
        <v>0.1</v>
      </c>
      <c r="IG77" s="612" t="str">
        <f t="shared" si="357"/>
        <v>Kém</v>
      </c>
      <c r="IH77" s="126"/>
    </row>
    <row r="78" spans="1:242" s="17" customFormat="1" ht="18.75" customHeight="1" hidden="1">
      <c r="A78" s="15">
        <v>46</v>
      </c>
      <c r="B78" s="78" t="s">
        <v>101</v>
      </c>
      <c r="C78" s="76" t="s">
        <v>189</v>
      </c>
      <c r="D78" s="77" t="s">
        <v>190</v>
      </c>
      <c r="E78" s="82">
        <v>1</v>
      </c>
      <c r="F78" s="81"/>
      <c r="G78" s="81"/>
      <c r="H78" s="81" t="s">
        <v>230</v>
      </c>
      <c r="I78" s="83">
        <f t="shared" si="358"/>
        <v>0.5</v>
      </c>
      <c r="J78" s="83" t="str">
        <f t="shared" si="359"/>
        <v>-</v>
      </c>
      <c r="K78" s="100">
        <f t="shared" si="360"/>
        <v>0.5</v>
      </c>
      <c r="L78" s="108" t="str">
        <f t="shared" si="361"/>
        <v>0.5/-</v>
      </c>
      <c r="M78" s="38">
        <v>2.5</v>
      </c>
      <c r="N78" s="81"/>
      <c r="O78" s="81"/>
      <c r="P78" s="81" t="s">
        <v>232</v>
      </c>
      <c r="Q78" s="83">
        <f t="shared" si="362"/>
        <v>1.3</v>
      </c>
      <c r="R78" s="83" t="str">
        <f t="shared" si="363"/>
        <v>-</v>
      </c>
      <c r="S78" s="100">
        <f t="shared" si="364"/>
        <v>1.3</v>
      </c>
      <c r="T78" s="108" t="str">
        <f t="shared" si="365"/>
        <v>1.3/-</v>
      </c>
      <c r="U78" s="38"/>
      <c r="V78" s="39"/>
      <c r="W78" s="39"/>
      <c r="X78" s="14">
        <f>IF(ISBLANK(W78),V78,V78&amp;"/"&amp;W78)</f>
        <v>0</v>
      </c>
      <c r="Y78" s="40">
        <f t="shared" si="366"/>
        <v>0</v>
      </c>
      <c r="Z78" s="40" t="str">
        <f t="shared" si="367"/>
        <v>-</v>
      </c>
      <c r="AA78" s="99">
        <f t="shared" si="368"/>
        <v>0</v>
      </c>
      <c r="AB78" s="109" t="str">
        <f t="shared" si="369"/>
        <v>0/-</v>
      </c>
      <c r="AC78" s="38"/>
      <c r="AD78" s="39"/>
      <c r="AE78" s="39"/>
      <c r="AF78" s="14">
        <f t="shared" si="304"/>
        <v>0</v>
      </c>
      <c r="AG78" s="40">
        <f t="shared" si="370"/>
        <v>0</v>
      </c>
      <c r="AH78" s="40" t="str">
        <f t="shared" si="371"/>
        <v>-</v>
      </c>
      <c r="AI78" s="99">
        <f t="shared" si="372"/>
        <v>0</v>
      </c>
      <c r="AJ78" s="109" t="str">
        <f t="shared" si="373"/>
        <v>0/-</v>
      </c>
      <c r="AK78" s="84"/>
      <c r="AL78" s="81"/>
      <c r="AM78" s="81"/>
      <c r="AN78" s="85"/>
      <c r="AO78" s="83"/>
      <c r="AP78" s="83"/>
      <c r="AQ78" s="100"/>
      <c r="AR78" s="108"/>
      <c r="AS78" s="38"/>
      <c r="AT78" s="39"/>
      <c r="AU78" s="39"/>
      <c r="AV78" s="14">
        <f t="shared" si="298"/>
        <v>0</v>
      </c>
      <c r="AW78" s="40">
        <f t="shared" si="299"/>
        <v>0</v>
      </c>
      <c r="AX78" s="40" t="str">
        <f t="shared" si="300"/>
        <v>-</v>
      </c>
      <c r="AY78" s="99">
        <f t="shared" si="301"/>
        <v>0</v>
      </c>
      <c r="AZ78" s="109" t="str">
        <f t="shared" si="302"/>
        <v>0/-</v>
      </c>
      <c r="BA78" s="62"/>
      <c r="BB78" s="65">
        <f t="shared" si="374"/>
        <v>0.2</v>
      </c>
      <c r="BC78" s="120"/>
      <c r="BD78" s="38"/>
      <c r="BE78" s="39"/>
      <c r="BF78" s="39"/>
      <c r="BG78" s="14">
        <f t="shared" si="375"/>
        <v>0</v>
      </c>
      <c r="BH78" s="40">
        <f t="shared" si="376"/>
        <v>0</v>
      </c>
      <c r="BI78" s="40" t="str">
        <f t="shared" si="377"/>
        <v>-</v>
      </c>
      <c r="BJ78" s="190">
        <f t="shared" si="378"/>
        <v>0</v>
      </c>
      <c r="BK78" s="68" t="str">
        <f t="shared" si="379"/>
        <v>0/-</v>
      </c>
      <c r="BL78" s="46"/>
      <c r="BM78" s="47"/>
      <c r="BN78" s="47"/>
      <c r="BO78" s="47">
        <f t="shared" si="380"/>
        <v>0</v>
      </c>
      <c r="BP78" s="47"/>
      <c r="BQ78" s="47"/>
      <c r="BR78" s="47"/>
      <c r="BS78" s="48">
        <f t="shared" si="381"/>
        <v>0</v>
      </c>
      <c r="BT78" s="46">
        <f t="shared" si="382"/>
        <v>0</v>
      </c>
      <c r="BU78" s="46" t="str">
        <f t="shared" si="383"/>
        <v>-</v>
      </c>
      <c r="BV78" s="191">
        <f t="shared" si="384"/>
        <v>0</v>
      </c>
      <c r="BW78" s="192" t="str">
        <f t="shared" si="385"/>
        <v>0/-</v>
      </c>
      <c r="BX78" s="38"/>
      <c r="BY78" s="39"/>
      <c r="BZ78" s="39"/>
      <c r="CA78" s="14">
        <f t="shared" si="386"/>
        <v>0</v>
      </c>
      <c r="CB78" s="40">
        <f t="shared" si="387"/>
        <v>0</v>
      </c>
      <c r="CC78" s="40" t="str">
        <f t="shared" si="388"/>
        <v>-</v>
      </c>
      <c r="CD78" s="190">
        <f t="shared" si="389"/>
        <v>0</v>
      </c>
      <c r="CE78" s="68" t="str">
        <f t="shared" si="390"/>
        <v>0/-</v>
      </c>
      <c r="CF78" s="38"/>
      <c r="CG78" s="39"/>
      <c r="CH78" s="39"/>
      <c r="CI78" s="14">
        <f t="shared" si="391"/>
        <v>0</v>
      </c>
      <c r="CJ78" s="40">
        <f t="shared" si="392"/>
        <v>0</v>
      </c>
      <c r="CK78" s="40" t="str">
        <f t="shared" si="393"/>
        <v>-</v>
      </c>
      <c r="CL78" s="190">
        <f t="shared" si="394"/>
        <v>0</v>
      </c>
      <c r="CM78" s="68" t="str">
        <f t="shared" si="395"/>
        <v>0/-</v>
      </c>
      <c r="CN78" s="38"/>
      <c r="CO78" s="39"/>
      <c r="CP78" s="39"/>
      <c r="CQ78" s="14">
        <f t="shared" si="396"/>
        <v>0</v>
      </c>
      <c r="CR78" s="40">
        <f t="shared" si="397"/>
        <v>0</v>
      </c>
      <c r="CS78" s="40" t="str">
        <f t="shared" si="398"/>
        <v>-</v>
      </c>
      <c r="CT78" s="190">
        <f t="shared" si="399"/>
        <v>0</v>
      </c>
      <c r="CU78" s="68" t="str">
        <f t="shared" si="400"/>
        <v>0/-</v>
      </c>
      <c r="CV78" s="38"/>
      <c r="CW78" s="39"/>
      <c r="CX78" s="39"/>
      <c r="CY78" s="14">
        <f t="shared" si="401"/>
        <v>0</v>
      </c>
      <c r="CZ78" s="40">
        <f t="shared" si="402"/>
        <v>0</v>
      </c>
      <c r="DA78" s="40" t="str">
        <f t="shared" si="403"/>
        <v>-</v>
      </c>
      <c r="DB78" s="190">
        <f t="shared" si="404"/>
        <v>0</v>
      </c>
      <c r="DC78" s="68" t="str">
        <f t="shared" si="405"/>
        <v>0/-</v>
      </c>
      <c r="DD78" s="38"/>
      <c r="DE78" s="39"/>
      <c r="DF78" s="39"/>
      <c r="DG78" s="14">
        <f t="shared" si="406"/>
        <v>0</v>
      </c>
      <c r="DH78" s="40">
        <f t="shared" si="407"/>
        <v>0</v>
      </c>
      <c r="DI78" s="40" t="str">
        <f t="shared" si="408"/>
        <v>-</v>
      </c>
      <c r="DJ78" s="190">
        <f t="shared" si="409"/>
        <v>0</v>
      </c>
      <c r="DK78" s="68" t="str">
        <f t="shared" si="410"/>
        <v>0/-</v>
      </c>
      <c r="DL78" s="38"/>
      <c r="DM78" s="39"/>
      <c r="DN78" s="39"/>
      <c r="DO78" s="14">
        <f t="shared" si="411"/>
        <v>0</v>
      </c>
      <c r="DP78" s="40">
        <f t="shared" si="412"/>
        <v>0</v>
      </c>
      <c r="DQ78" s="40" t="str">
        <f t="shared" si="413"/>
        <v>-</v>
      </c>
      <c r="DR78" s="190">
        <f t="shared" si="414"/>
        <v>0</v>
      </c>
      <c r="DS78" s="68" t="str">
        <f t="shared" si="415"/>
        <v>0/-</v>
      </c>
      <c r="DT78" s="69"/>
      <c r="DU78" s="45"/>
      <c r="DV78" s="45"/>
      <c r="DW78" s="51">
        <f t="shared" si="416"/>
        <v>0</v>
      </c>
      <c r="DX78" s="43"/>
      <c r="DY78" s="65">
        <f t="shared" si="417"/>
        <v>0</v>
      </c>
      <c r="DZ78" s="65"/>
      <c r="EA78" s="65">
        <f t="shared" si="418"/>
        <v>0.1</v>
      </c>
      <c r="EB78" s="177"/>
      <c r="EC78" s="428"/>
      <c r="ED78" s="429"/>
      <c r="EE78" s="429"/>
      <c r="EF78" s="430">
        <f t="shared" si="305"/>
        <v>0</v>
      </c>
      <c r="EG78" s="28">
        <f t="shared" si="306"/>
        <v>0</v>
      </c>
      <c r="EH78" s="28" t="str">
        <f t="shared" si="307"/>
        <v>-</v>
      </c>
      <c r="EI78" s="191">
        <f>MAX(EG78:EH78)</f>
        <v>0</v>
      </c>
      <c r="EJ78" s="192" t="str">
        <f t="shared" si="308"/>
        <v>0/-</v>
      </c>
      <c r="EK78" s="428"/>
      <c r="EL78" s="429"/>
      <c r="EM78" s="429"/>
      <c r="EN78" s="430">
        <f t="shared" si="309"/>
        <v>0</v>
      </c>
      <c r="EO78" s="28">
        <f t="shared" si="310"/>
        <v>0</v>
      </c>
      <c r="EP78" s="28" t="str">
        <f t="shared" si="311"/>
        <v>-</v>
      </c>
      <c r="EQ78" s="191">
        <f>MAX(EO78:EP78)</f>
        <v>0</v>
      </c>
      <c r="ER78" s="192" t="str">
        <f t="shared" si="312"/>
        <v>0/-</v>
      </c>
      <c r="ES78" s="428"/>
      <c r="ET78" s="429"/>
      <c r="EU78" s="429"/>
      <c r="EV78" s="430">
        <f t="shared" si="313"/>
        <v>0</v>
      </c>
      <c r="EW78" s="28">
        <f t="shared" si="314"/>
        <v>0</v>
      </c>
      <c r="EX78" s="28" t="str">
        <f t="shared" si="315"/>
        <v>-</v>
      </c>
      <c r="EY78" s="191">
        <f>MAX(EW78:EX78)</f>
        <v>0</v>
      </c>
      <c r="EZ78" s="192" t="str">
        <f t="shared" si="316"/>
        <v>0/-</v>
      </c>
      <c r="FA78" s="428"/>
      <c r="FB78" s="429"/>
      <c r="FC78" s="429"/>
      <c r="FD78" s="430">
        <f t="shared" si="317"/>
        <v>0</v>
      </c>
      <c r="FE78" s="28">
        <f t="shared" si="318"/>
        <v>0</v>
      </c>
      <c r="FF78" s="28" t="str">
        <f t="shared" si="319"/>
        <v>-</v>
      </c>
      <c r="FG78" s="191">
        <f>MAX(FE78:FF78)</f>
        <v>0</v>
      </c>
      <c r="FH78" s="192" t="str">
        <f t="shared" si="320"/>
        <v>0/-</v>
      </c>
      <c r="FI78" s="428"/>
      <c r="FJ78" s="429"/>
      <c r="FK78" s="429"/>
      <c r="FL78" s="430">
        <f t="shared" si="321"/>
        <v>0</v>
      </c>
      <c r="FM78" s="28">
        <f t="shared" si="322"/>
        <v>0</v>
      </c>
      <c r="FN78" s="28" t="str">
        <f t="shared" si="323"/>
        <v>-</v>
      </c>
      <c r="FO78" s="191">
        <f>MAX(FM78:FN78)</f>
        <v>0</v>
      </c>
      <c r="FP78" s="192" t="str">
        <f t="shared" si="324"/>
        <v>0/-</v>
      </c>
      <c r="FQ78" s="428"/>
      <c r="FR78" s="429"/>
      <c r="FS78" s="429"/>
      <c r="FT78" s="430">
        <f t="shared" si="325"/>
        <v>0</v>
      </c>
      <c r="FU78" s="28">
        <f t="shared" si="326"/>
        <v>0</v>
      </c>
      <c r="FV78" s="28" t="str">
        <f t="shared" si="327"/>
        <v>-</v>
      </c>
      <c r="FW78" s="191">
        <f>MAX(FU78:FV78)</f>
        <v>0</v>
      </c>
      <c r="FX78" s="487" t="str">
        <f t="shared" si="328"/>
        <v>0/-</v>
      </c>
      <c r="FY78" s="488"/>
      <c r="FZ78" s="488"/>
      <c r="GA78" s="488"/>
      <c r="GB78" s="268">
        <f t="shared" si="329"/>
        <v>0</v>
      </c>
      <c r="GC78" s="489" t="str">
        <f t="shared" si="330"/>
        <v>Kém</v>
      </c>
      <c r="GD78" s="428"/>
      <c r="GE78" s="429"/>
      <c r="GF78" s="429"/>
      <c r="GG78" s="430">
        <f t="shared" si="331"/>
        <v>0</v>
      </c>
      <c r="GH78" s="28">
        <f t="shared" si="332"/>
        <v>0</v>
      </c>
      <c r="GI78" s="28" t="str">
        <f t="shared" si="333"/>
        <v>-</v>
      </c>
      <c r="GJ78" s="191">
        <f>MAX(GH78:GI78)</f>
        <v>0</v>
      </c>
      <c r="GK78" s="192" t="str">
        <f t="shared" si="334"/>
        <v>0/-</v>
      </c>
      <c r="GL78" s="428"/>
      <c r="GM78" s="429"/>
      <c r="GN78" s="429"/>
      <c r="GO78" s="430">
        <f t="shared" si="335"/>
        <v>0</v>
      </c>
      <c r="GP78" s="28">
        <f t="shared" si="336"/>
        <v>0</v>
      </c>
      <c r="GQ78" s="28" t="str">
        <f t="shared" si="337"/>
        <v>-</v>
      </c>
      <c r="GR78" s="191">
        <f>MAX(GP78:GQ78)</f>
        <v>0</v>
      </c>
      <c r="GS78" s="192" t="str">
        <f t="shared" si="338"/>
        <v>0/-</v>
      </c>
      <c r="GT78" s="428"/>
      <c r="GU78" s="429"/>
      <c r="GV78" s="429"/>
      <c r="GW78" s="430">
        <f t="shared" si="339"/>
        <v>0</v>
      </c>
      <c r="GX78" s="28">
        <f t="shared" si="340"/>
        <v>0</v>
      </c>
      <c r="GY78" s="28" t="str">
        <f t="shared" si="341"/>
        <v>-</v>
      </c>
      <c r="GZ78" s="191">
        <f>MAX(GX78:GY78)</f>
        <v>0</v>
      </c>
      <c r="HA78" s="192" t="str">
        <f t="shared" si="342"/>
        <v>0/-</v>
      </c>
      <c r="HB78" s="428"/>
      <c r="HC78" s="429"/>
      <c r="HD78" s="429"/>
      <c r="HE78" s="430">
        <f t="shared" si="343"/>
        <v>0</v>
      </c>
      <c r="HF78" s="28">
        <f t="shared" si="344"/>
        <v>0</v>
      </c>
      <c r="HG78" s="28" t="str">
        <f t="shared" si="345"/>
        <v>-</v>
      </c>
      <c r="HH78" s="191">
        <f>MAX(HF78:HG78)</f>
        <v>0</v>
      </c>
      <c r="HI78" s="192" t="str">
        <f t="shared" si="346"/>
        <v>0/-</v>
      </c>
      <c r="HJ78" s="428"/>
      <c r="HK78" s="429"/>
      <c r="HL78" s="429"/>
      <c r="HM78" s="430">
        <f t="shared" si="347"/>
        <v>0</v>
      </c>
      <c r="HN78" s="28">
        <f t="shared" si="348"/>
        <v>0</v>
      </c>
      <c r="HO78" s="28" t="str">
        <f t="shared" si="349"/>
        <v>-</v>
      </c>
      <c r="HP78" s="191">
        <f>MAX(HN78:HO78)</f>
        <v>0</v>
      </c>
      <c r="HQ78" s="192" t="str">
        <f t="shared" si="350"/>
        <v>0/-</v>
      </c>
      <c r="HR78" s="488"/>
      <c r="HS78" s="488"/>
      <c r="HT78" s="488"/>
      <c r="HU78" s="490"/>
      <c r="HV78" s="491">
        <f t="shared" si="351"/>
        <v>0</v>
      </c>
      <c r="HW78" s="492" t="str">
        <f t="shared" si="352"/>
        <v>Kém</v>
      </c>
      <c r="HX78" s="423">
        <f t="shared" si="353"/>
        <v>0</v>
      </c>
      <c r="HY78" s="489" t="str">
        <f t="shared" si="354"/>
        <v>Kém</v>
      </c>
      <c r="HZ78" s="427">
        <f t="shared" si="303"/>
        <v>0.1</v>
      </c>
      <c r="IA78" s="489" t="str">
        <f t="shared" si="355"/>
        <v>Kém</v>
      </c>
      <c r="IB78" s="488"/>
      <c r="IC78" s="488"/>
      <c r="ID78" s="488"/>
      <c r="IE78" s="493">
        <f>ROUND(SUM(IB78:ID78)/3,1)</f>
        <v>0</v>
      </c>
      <c r="IF78" s="427">
        <f t="shared" si="356"/>
        <v>0.1</v>
      </c>
      <c r="IG78" s="612" t="str">
        <f t="shared" si="357"/>
        <v>Kém</v>
      </c>
      <c r="IH78" s="489"/>
    </row>
    <row r="79" spans="1:242" s="17" customFormat="1" ht="18.75" customHeight="1" hidden="1">
      <c r="A79" s="16">
        <v>17</v>
      </c>
      <c r="B79" s="78" t="s">
        <v>73</v>
      </c>
      <c r="C79" s="76" t="s">
        <v>148</v>
      </c>
      <c r="D79" s="77" t="s">
        <v>149</v>
      </c>
      <c r="E79" s="75"/>
      <c r="F79" s="39"/>
      <c r="G79" s="39"/>
      <c r="H79" s="14">
        <f>IF(ISBLANK(G79),F79,F79&amp;"/"&amp;G79)</f>
        <v>0</v>
      </c>
      <c r="I79" s="40">
        <f t="shared" si="358"/>
        <v>0</v>
      </c>
      <c r="J79" s="40" t="str">
        <f t="shared" si="359"/>
        <v>-</v>
      </c>
      <c r="K79" s="99">
        <f t="shared" si="360"/>
        <v>0</v>
      </c>
      <c r="L79" s="109" t="str">
        <f t="shared" si="361"/>
        <v>0/-</v>
      </c>
      <c r="M79" s="38"/>
      <c r="N79" s="39"/>
      <c r="O79" s="39"/>
      <c r="P79" s="14">
        <f>IF(ISBLANK(O79),N79,N79&amp;"/"&amp;O79)</f>
        <v>0</v>
      </c>
      <c r="Q79" s="40">
        <f t="shared" si="362"/>
        <v>0</v>
      </c>
      <c r="R79" s="40" t="str">
        <f t="shared" si="363"/>
        <v>-</v>
      </c>
      <c r="S79" s="99">
        <f t="shared" si="364"/>
        <v>0</v>
      </c>
      <c r="T79" s="109" t="str">
        <f t="shared" si="365"/>
        <v>0/-</v>
      </c>
      <c r="U79" s="38"/>
      <c r="V79" s="39"/>
      <c r="W79" s="39"/>
      <c r="X79" s="14">
        <f>IF(ISBLANK(W79),V79,V79&amp;"/"&amp;W79)</f>
        <v>0</v>
      </c>
      <c r="Y79" s="40">
        <f t="shared" si="366"/>
        <v>0</v>
      </c>
      <c r="Z79" s="40" t="str">
        <f t="shared" si="367"/>
        <v>-</v>
      </c>
      <c r="AA79" s="99">
        <f t="shared" si="368"/>
        <v>0</v>
      </c>
      <c r="AB79" s="109" t="str">
        <f t="shared" si="369"/>
        <v>0/-</v>
      </c>
      <c r="AC79" s="38"/>
      <c r="AD79" s="39"/>
      <c r="AE79" s="39"/>
      <c r="AF79" s="14">
        <f t="shared" si="304"/>
        <v>0</v>
      </c>
      <c r="AG79" s="40">
        <f t="shared" si="370"/>
        <v>0</v>
      </c>
      <c r="AH79" s="40" t="str">
        <f t="shared" si="371"/>
        <v>-</v>
      </c>
      <c r="AI79" s="99">
        <f t="shared" si="372"/>
        <v>0</v>
      </c>
      <c r="AJ79" s="109" t="str">
        <f t="shared" si="373"/>
        <v>0/-</v>
      </c>
      <c r="AK79" s="38"/>
      <c r="AL79" s="39"/>
      <c r="AM79" s="39"/>
      <c r="AN79" s="14">
        <f>IF(ISBLANK(AM79),AL79,AL79&amp;"/"&amp;AM79)</f>
        <v>0</v>
      </c>
      <c r="AO79" s="40">
        <f>ROUND((AK79+AL79)/2,1)</f>
        <v>0</v>
      </c>
      <c r="AP79" s="40" t="str">
        <f>IF(ISNUMBER(AM79),ROUND((AK79+AM79)/2,1),"-")</f>
        <v>-</v>
      </c>
      <c r="AQ79" s="99">
        <f>MAX(AO79:AP79)</f>
        <v>0</v>
      </c>
      <c r="AR79" s="109" t="str">
        <f>IF(AO79&gt;=5,AO79,IF(AP79&gt;=5,AO79&amp;"/"&amp;AP79,AO79&amp;"/"&amp;AP79))</f>
        <v>0/-</v>
      </c>
      <c r="AS79" s="38"/>
      <c r="AT79" s="39"/>
      <c r="AU79" s="39"/>
      <c r="AV79" s="14">
        <f t="shared" si="298"/>
        <v>0</v>
      </c>
      <c r="AW79" s="40">
        <f t="shared" si="299"/>
        <v>0</v>
      </c>
      <c r="AX79" s="40" t="str">
        <f t="shared" si="300"/>
        <v>-</v>
      </c>
      <c r="AY79" s="99">
        <f t="shared" si="301"/>
        <v>0</v>
      </c>
      <c r="AZ79" s="109" t="str">
        <f t="shared" si="302"/>
        <v>0/-</v>
      </c>
      <c r="BA79" s="41"/>
      <c r="BB79" s="65">
        <f t="shared" si="374"/>
        <v>0</v>
      </c>
      <c r="BC79" s="120"/>
      <c r="BD79" s="38"/>
      <c r="BE79" s="39"/>
      <c r="BF79" s="39"/>
      <c r="BG79" s="14">
        <f t="shared" si="375"/>
        <v>0</v>
      </c>
      <c r="BH79" s="40">
        <f t="shared" si="376"/>
        <v>0</v>
      </c>
      <c r="BI79" s="40" t="str">
        <f t="shared" si="377"/>
        <v>-</v>
      </c>
      <c r="BJ79" s="190">
        <f t="shared" si="378"/>
        <v>0</v>
      </c>
      <c r="BK79" s="68" t="str">
        <f t="shared" si="379"/>
        <v>0/-</v>
      </c>
      <c r="BL79" s="46"/>
      <c r="BM79" s="47"/>
      <c r="BN79" s="47"/>
      <c r="BO79" s="47">
        <f t="shared" si="380"/>
        <v>0</v>
      </c>
      <c r="BP79" s="47"/>
      <c r="BQ79" s="47"/>
      <c r="BR79" s="47"/>
      <c r="BS79" s="48">
        <f t="shared" si="381"/>
        <v>0</v>
      </c>
      <c r="BT79" s="46">
        <f t="shared" si="382"/>
        <v>0</v>
      </c>
      <c r="BU79" s="46" t="str">
        <f t="shared" si="383"/>
        <v>-</v>
      </c>
      <c r="BV79" s="191">
        <f t="shared" si="384"/>
        <v>0</v>
      </c>
      <c r="BW79" s="193" t="str">
        <f t="shared" si="385"/>
        <v>0/-</v>
      </c>
      <c r="BX79" s="38"/>
      <c r="BY79" s="39"/>
      <c r="BZ79" s="39"/>
      <c r="CA79" s="14">
        <f t="shared" si="386"/>
        <v>0</v>
      </c>
      <c r="CB79" s="40">
        <f t="shared" si="387"/>
        <v>0</v>
      </c>
      <c r="CC79" s="40" t="str">
        <f t="shared" si="388"/>
        <v>-</v>
      </c>
      <c r="CD79" s="190">
        <f t="shared" si="389"/>
        <v>0</v>
      </c>
      <c r="CE79" s="68" t="str">
        <f t="shared" si="390"/>
        <v>0/-</v>
      </c>
      <c r="CF79" s="38"/>
      <c r="CG79" s="39"/>
      <c r="CH79" s="39"/>
      <c r="CI79" s="14">
        <f t="shared" si="391"/>
        <v>0</v>
      </c>
      <c r="CJ79" s="40">
        <f t="shared" si="392"/>
        <v>0</v>
      </c>
      <c r="CK79" s="40" t="str">
        <f t="shared" si="393"/>
        <v>-</v>
      </c>
      <c r="CL79" s="190">
        <f t="shared" si="394"/>
        <v>0</v>
      </c>
      <c r="CM79" s="68" t="str">
        <f t="shared" si="395"/>
        <v>0/-</v>
      </c>
      <c r="CN79" s="38"/>
      <c r="CO79" s="39"/>
      <c r="CP79" s="39"/>
      <c r="CQ79" s="14">
        <f t="shared" si="396"/>
        <v>0</v>
      </c>
      <c r="CR79" s="40">
        <f t="shared" si="397"/>
        <v>0</v>
      </c>
      <c r="CS79" s="40" t="str">
        <f t="shared" si="398"/>
        <v>-</v>
      </c>
      <c r="CT79" s="190">
        <f t="shared" si="399"/>
        <v>0</v>
      </c>
      <c r="CU79" s="68" t="str">
        <f t="shared" si="400"/>
        <v>0/-</v>
      </c>
      <c r="CV79" s="38"/>
      <c r="CW79" s="39"/>
      <c r="CX79" s="39"/>
      <c r="CY79" s="14">
        <f t="shared" si="401"/>
        <v>0</v>
      </c>
      <c r="CZ79" s="40">
        <f t="shared" si="402"/>
        <v>0</v>
      </c>
      <c r="DA79" s="40" t="str">
        <f t="shared" si="403"/>
        <v>-</v>
      </c>
      <c r="DB79" s="190">
        <f t="shared" si="404"/>
        <v>0</v>
      </c>
      <c r="DC79" s="68" t="str">
        <f t="shared" si="405"/>
        <v>0/-</v>
      </c>
      <c r="DD79" s="38"/>
      <c r="DE79" s="39"/>
      <c r="DF79" s="39"/>
      <c r="DG79" s="14">
        <f t="shared" si="406"/>
        <v>0</v>
      </c>
      <c r="DH79" s="40">
        <f t="shared" si="407"/>
        <v>0</v>
      </c>
      <c r="DI79" s="40" t="str">
        <f t="shared" si="408"/>
        <v>-</v>
      </c>
      <c r="DJ79" s="190">
        <f t="shared" si="409"/>
        <v>0</v>
      </c>
      <c r="DK79" s="68" t="str">
        <f t="shared" si="410"/>
        <v>0/-</v>
      </c>
      <c r="DL79" s="38"/>
      <c r="DM79" s="39"/>
      <c r="DN79" s="39"/>
      <c r="DO79" s="14">
        <f t="shared" si="411"/>
        <v>0</v>
      </c>
      <c r="DP79" s="40">
        <f t="shared" si="412"/>
        <v>0</v>
      </c>
      <c r="DQ79" s="40" t="str">
        <f t="shared" si="413"/>
        <v>-</v>
      </c>
      <c r="DR79" s="190">
        <f t="shared" si="414"/>
        <v>0</v>
      </c>
      <c r="DS79" s="68" t="str">
        <f t="shared" si="415"/>
        <v>0/-</v>
      </c>
      <c r="DT79" s="69"/>
      <c r="DU79" s="45"/>
      <c r="DV79" s="45"/>
      <c r="DW79" s="51">
        <f t="shared" si="416"/>
        <v>0</v>
      </c>
      <c r="DX79" s="43"/>
      <c r="DY79" s="65">
        <f t="shared" si="417"/>
        <v>0</v>
      </c>
      <c r="DZ79" s="65"/>
      <c r="EA79" s="65">
        <f t="shared" si="418"/>
        <v>0</v>
      </c>
      <c r="EB79" s="177"/>
      <c r="EC79" s="428"/>
      <c r="ED79" s="429"/>
      <c r="EE79" s="429"/>
      <c r="EF79" s="430">
        <f t="shared" si="305"/>
        <v>0</v>
      </c>
      <c r="EG79" s="28">
        <f t="shared" si="306"/>
        <v>0</v>
      </c>
      <c r="EH79" s="28" t="str">
        <f t="shared" si="307"/>
        <v>-</v>
      </c>
      <c r="EI79" s="191">
        <f>MAX(EG79:EH79)</f>
        <v>0</v>
      </c>
      <c r="EJ79" s="192" t="str">
        <f t="shared" si="308"/>
        <v>0/-</v>
      </c>
      <c r="EK79" s="428"/>
      <c r="EL79" s="429"/>
      <c r="EM79" s="429"/>
      <c r="EN79" s="430">
        <f t="shared" si="309"/>
        <v>0</v>
      </c>
      <c r="EO79" s="28">
        <f t="shared" si="310"/>
        <v>0</v>
      </c>
      <c r="EP79" s="28" t="str">
        <f t="shared" si="311"/>
        <v>-</v>
      </c>
      <c r="EQ79" s="191">
        <f>MAX(EO79:EP79)</f>
        <v>0</v>
      </c>
      <c r="ER79" s="192" t="str">
        <f t="shared" si="312"/>
        <v>0/-</v>
      </c>
      <c r="ES79" s="428"/>
      <c r="ET79" s="429"/>
      <c r="EU79" s="429"/>
      <c r="EV79" s="430">
        <f t="shared" si="313"/>
        <v>0</v>
      </c>
      <c r="EW79" s="28">
        <f t="shared" si="314"/>
        <v>0</v>
      </c>
      <c r="EX79" s="28" t="str">
        <f t="shared" si="315"/>
        <v>-</v>
      </c>
      <c r="EY79" s="191">
        <f>MAX(EW79:EX79)</f>
        <v>0</v>
      </c>
      <c r="EZ79" s="192" t="str">
        <f t="shared" si="316"/>
        <v>0/-</v>
      </c>
      <c r="FA79" s="428"/>
      <c r="FB79" s="429"/>
      <c r="FC79" s="429"/>
      <c r="FD79" s="430">
        <f t="shared" si="317"/>
        <v>0</v>
      </c>
      <c r="FE79" s="28">
        <f t="shared" si="318"/>
        <v>0</v>
      </c>
      <c r="FF79" s="28" t="str">
        <f t="shared" si="319"/>
        <v>-</v>
      </c>
      <c r="FG79" s="191">
        <f>MAX(FE79:FF79)</f>
        <v>0</v>
      </c>
      <c r="FH79" s="192" t="str">
        <f t="shared" si="320"/>
        <v>0/-</v>
      </c>
      <c r="FI79" s="428"/>
      <c r="FJ79" s="429"/>
      <c r="FK79" s="429"/>
      <c r="FL79" s="430">
        <f t="shared" si="321"/>
        <v>0</v>
      </c>
      <c r="FM79" s="28">
        <f t="shared" si="322"/>
        <v>0</v>
      </c>
      <c r="FN79" s="28" t="str">
        <f t="shared" si="323"/>
        <v>-</v>
      </c>
      <c r="FO79" s="191">
        <f>MAX(FM79:FN79)</f>
        <v>0</v>
      </c>
      <c r="FP79" s="192" t="str">
        <f t="shared" si="324"/>
        <v>0/-</v>
      </c>
      <c r="FQ79" s="428"/>
      <c r="FR79" s="429"/>
      <c r="FS79" s="429"/>
      <c r="FT79" s="430">
        <f t="shared" si="325"/>
        <v>0</v>
      </c>
      <c r="FU79" s="28">
        <f t="shared" si="326"/>
        <v>0</v>
      </c>
      <c r="FV79" s="28" t="str">
        <f t="shared" si="327"/>
        <v>-</v>
      </c>
      <c r="FW79" s="191">
        <f>MAX(FU79:FV79)</f>
        <v>0</v>
      </c>
      <c r="FX79" s="487" t="str">
        <f t="shared" si="328"/>
        <v>0/-</v>
      </c>
      <c r="FY79" s="488"/>
      <c r="FZ79" s="488"/>
      <c r="GA79" s="488"/>
      <c r="GB79" s="268">
        <f t="shared" si="329"/>
        <v>0</v>
      </c>
      <c r="GC79" s="489" t="str">
        <f t="shared" si="330"/>
        <v>Kém</v>
      </c>
      <c r="GD79" s="428"/>
      <c r="GE79" s="429"/>
      <c r="GF79" s="429"/>
      <c r="GG79" s="430">
        <f t="shared" si="331"/>
        <v>0</v>
      </c>
      <c r="GH79" s="28">
        <f t="shared" si="332"/>
        <v>0</v>
      </c>
      <c r="GI79" s="28" t="str">
        <f t="shared" si="333"/>
        <v>-</v>
      </c>
      <c r="GJ79" s="191">
        <f>MAX(GH79:GI79)</f>
        <v>0</v>
      </c>
      <c r="GK79" s="192" t="str">
        <f t="shared" si="334"/>
        <v>0/-</v>
      </c>
      <c r="GL79" s="428"/>
      <c r="GM79" s="429"/>
      <c r="GN79" s="429"/>
      <c r="GO79" s="430">
        <f t="shared" si="335"/>
        <v>0</v>
      </c>
      <c r="GP79" s="28">
        <f t="shared" si="336"/>
        <v>0</v>
      </c>
      <c r="GQ79" s="28" t="str">
        <f t="shared" si="337"/>
        <v>-</v>
      </c>
      <c r="GR79" s="191">
        <f>MAX(GP79:GQ79)</f>
        <v>0</v>
      </c>
      <c r="GS79" s="192" t="str">
        <f t="shared" si="338"/>
        <v>0/-</v>
      </c>
      <c r="GT79" s="428"/>
      <c r="GU79" s="429"/>
      <c r="GV79" s="429"/>
      <c r="GW79" s="430">
        <f t="shared" si="339"/>
        <v>0</v>
      </c>
      <c r="GX79" s="28">
        <f t="shared" si="340"/>
        <v>0</v>
      </c>
      <c r="GY79" s="28" t="str">
        <f t="shared" si="341"/>
        <v>-</v>
      </c>
      <c r="GZ79" s="191">
        <f>MAX(GX79:GY79)</f>
        <v>0</v>
      </c>
      <c r="HA79" s="192" t="str">
        <f t="shared" si="342"/>
        <v>0/-</v>
      </c>
      <c r="HB79" s="428"/>
      <c r="HC79" s="429"/>
      <c r="HD79" s="429"/>
      <c r="HE79" s="430">
        <f t="shared" si="343"/>
        <v>0</v>
      </c>
      <c r="HF79" s="28">
        <f t="shared" si="344"/>
        <v>0</v>
      </c>
      <c r="HG79" s="28" t="str">
        <f t="shared" si="345"/>
        <v>-</v>
      </c>
      <c r="HH79" s="191">
        <f>MAX(HF79:HG79)</f>
        <v>0</v>
      </c>
      <c r="HI79" s="192" t="str">
        <f t="shared" si="346"/>
        <v>0/-</v>
      </c>
      <c r="HJ79" s="428"/>
      <c r="HK79" s="429"/>
      <c r="HL79" s="429"/>
      <c r="HM79" s="430">
        <f t="shared" si="347"/>
        <v>0</v>
      </c>
      <c r="HN79" s="28">
        <f t="shared" si="348"/>
        <v>0</v>
      </c>
      <c r="HO79" s="28" t="str">
        <f t="shared" si="349"/>
        <v>-</v>
      </c>
      <c r="HP79" s="191">
        <f>MAX(HN79:HO79)</f>
        <v>0</v>
      </c>
      <c r="HQ79" s="192" t="str">
        <f t="shared" si="350"/>
        <v>0/-</v>
      </c>
      <c r="HR79" s="488"/>
      <c r="HS79" s="488"/>
      <c r="HT79" s="488"/>
      <c r="HU79" s="490"/>
      <c r="HV79" s="491">
        <f t="shared" si="351"/>
        <v>0</v>
      </c>
      <c r="HW79" s="492" t="str">
        <f t="shared" si="352"/>
        <v>Kém</v>
      </c>
      <c r="HX79" s="423">
        <f t="shared" si="353"/>
        <v>0</v>
      </c>
      <c r="HY79" s="489" t="str">
        <f t="shared" si="354"/>
        <v>Kém</v>
      </c>
      <c r="HZ79" s="427">
        <f t="shared" si="303"/>
        <v>0</v>
      </c>
      <c r="IA79" s="489" t="str">
        <f t="shared" si="355"/>
        <v>Kém</v>
      </c>
      <c r="IB79" s="488"/>
      <c r="IC79" s="488"/>
      <c r="ID79" s="488"/>
      <c r="IE79" s="493">
        <f>ROUND(SUM(IB79:ID79)/3,1)</f>
        <v>0</v>
      </c>
      <c r="IF79" s="427">
        <f t="shared" si="356"/>
        <v>0</v>
      </c>
      <c r="IG79" s="612" t="str">
        <f t="shared" si="357"/>
        <v>Kém</v>
      </c>
      <c r="IH79" s="489"/>
    </row>
    <row r="80" spans="1:242" s="17" customFormat="1" ht="18.75" customHeight="1" hidden="1">
      <c r="A80" s="16">
        <v>23</v>
      </c>
      <c r="B80" s="78" t="s">
        <v>79</v>
      </c>
      <c r="C80" s="76" t="s">
        <v>130</v>
      </c>
      <c r="D80" s="77" t="s">
        <v>159</v>
      </c>
      <c r="E80" s="82">
        <v>1.6</v>
      </c>
      <c r="F80" s="81"/>
      <c r="G80" s="81"/>
      <c r="H80" s="81" t="s">
        <v>230</v>
      </c>
      <c r="I80" s="83">
        <f t="shared" si="358"/>
        <v>0.8</v>
      </c>
      <c r="J80" s="83" t="str">
        <f t="shared" si="359"/>
        <v>-</v>
      </c>
      <c r="K80" s="100">
        <f t="shared" si="360"/>
        <v>0.8</v>
      </c>
      <c r="L80" s="108" t="str">
        <f t="shared" si="361"/>
        <v>0.8/-</v>
      </c>
      <c r="M80" s="38">
        <v>5.5</v>
      </c>
      <c r="N80" s="39"/>
      <c r="O80" s="39"/>
      <c r="P80" s="14">
        <f>IF(ISBLANK(O80),N80,N80&amp;"/"&amp;O80)</f>
        <v>0</v>
      </c>
      <c r="Q80" s="40">
        <f t="shared" si="362"/>
        <v>2.8</v>
      </c>
      <c r="R80" s="40" t="str">
        <f t="shared" si="363"/>
        <v>-</v>
      </c>
      <c r="S80" s="99">
        <f t="shared" si="364"/>
        <v>2.8</v>
      </c>
      <c r="T80" s="109" t="str">
        <f t="shared" si="365"/>
        <v>2.8/-</v>
      </c>
      <c r="U80" s="38"/>
      <c r="V80" s="39"/>
      <c r="W80" s="39"/>
      <c r="X80" s="14">
        <f>IF(ISBLANK(W80),V80,V80&amp;"/"&amp;W80)</f>
        <v>0</v>
      </c>
      <c r="Y80" s="40">
        <f t="shared" si="366"/>
        <v>0</v>
      </c>
      <c r="Z80" s="40" t="str">
        <f t="shared" si="367"/>
        <v>-</v>
      </c>
      <c r="AA80" s="99">
        <f t="shared" si="368"/>
        <v>0</v>
      </c>
      <c r="AB80" s="109" t="str">
        <f t="shared" si="369"/>
        <v>0/-</v>
      </c>
      <c r="AC80" s="38"/>
      <c r="AD80" s="39">
        <v>0</v>
      </c>
      <c r="AE80" s="39"/>
      <c r="AF80" s="14">
        <f t="shared" si="304"/>
        <v>0</v>
      </c>
      <c r="AG80" s="40">
        <f t="shared" si="370"/>
        <v>0</v>
      </c>
      <c r="AH80" s="40" t="str">
        <f t="shared" si="371"/>
        <v>-</v>
      </c>
      <c r="AI80" s="99">
        <f t="shared" si="372"/>
        <v>0</v>
      </c>
      <c r="AJ80" s="109" t="str">
        <f t="shared" si="373"/>
        <v>0/-</v>
      </c>
      <c r="AK80" s="38">
        <v>2.5</v>
      </c>
      <c r="AL80" s="81"/>
      <c r="AM80" s="81"/>
      <c r="AN80" s="81" t="s">
        <v>232</v>
      </c>
      <c r="AO80" s="83">
        <f>ROUND((AK80+AL80)/2,1)</f>
        <v>1.3</v>
      </c>
      <c r="AP80" s="83" t="str">
        <f>IF(ISNUMBER(AM80),ROUND((AK80+AM80)/2,1),"-")</f>
        <v>-</v>
      </c>
      <c r="AQ80" s="100">
        <f>MAX(AO80:AP80)</f>
        <v>1.3</v>
      </c>
      <c r="AR80" s="108" t="str">
        <f>IF(AO80&gt;=5,AO80,IF(AP80&gt;=5,AO80&amp;"/"&amp;AP80,AO80&amp;"/"&amp;AP80))</f>
        <v>1.3/-</v>
      </c>
      <c r="AS80" s="84"/>
      <c r="AT80" s="81"/>
      <c r="AU80" s="81"/>
      <c r="AV80" s="81" t="s">
        <v>232</v>
      </c>
      <c r="AW80" s="83"/>
      <c r="AX80" s="83"/>
      <c r="AY80" s="100"/>
      <c r="AZ80" s="108"/>
      <c r="BA80" s="41"/>
      <c r="BB80" s="65">
        <f t="shared" si="374"/>
        <v>0.6</v>
      </c>
      <c r="BC80" s="120"/>
      <c r="BD80" s="38"/>
      <c r="BE80" s="39"/>
      <c r="BF80" s="39"/>
      <c r="BG80" s="14">
        <f t="shared" si="375"/>
        <v>0</v>
      </c>
      <c r="BH80" s="40">
        <f t="shared" si="376"/>
        <v>0</v>
      </c>
      <c r="BI80" s="40" t="str">
        <f t="shared" si="377"/>
        <v>-</v>
      </c>
      <c r="BJ80" s="190">
        <f t="shared" si="378"/>
        <v>0</v>
      </c>
      <c r="BK80" s="68" t="str">
        <f t="shared" si="379"/>
        <v>0/-</v>
      </c>
      <c r="BL80" s="46"/>
      <c r="BM80" s="47"/>
      <c r="BN80" s="47"/>
      <c r="BO80" s="47">
        <f t="shared" si="380"/>
        <v>0</v>
      </c>
      <c r="BP80" s="47"/>
      <c r="BQ80" s="47"/>
      <c r="BR80" s="47"/>
      <c r="BS80" s="48">
        <f t="shared" si="381"/>
        <v>0</v>
      </c>
      <c r="BT80" s="46">
        <f t="shared" si="382"/>
        <v>0</v>
      </c>
      <c r="BU80" s="46" t="str">
        <f t="shared" si="383"/>
        <v>-</v>
      </c>
      <c r="BV80" s="191">
        <f t="shared" si="384"/>
        <v>0</v>
      </c>
      <c r="BW80" s="192" t="str">
        <f t="shared" si="385"/>
        <v>0/-</v>
      </c>
      <c r="BX80" s="38"/>
      <c r="BY80" s="39"/>
      <c r="BZ80" s="39"/>
      <c r="CA80" s="14">
        <f t="shared" si="386"/>
        <v>0</v>
      </c>
      <c r="CB80" s="40">
        <f t="shared" si="387"/>
        <v>0</v>
      </c>
      <c r="CC80" s="40" t="str">
        <f t="shared" si="388"/>
        <v>-</v>
      </c>
      <c r="CD80" s="190">
        <f t="shared" si="389"/>
        <v>0</v>
      </c>
      <c r="CE80" s="68" t="str">
        <f t="shared" si="390"/>
        <v>0/-</v>
      </c>
      <c r="CF80" s="38"/>
      <c r="CG80" s="39"/>
      <c r="CH80" s="39"/>
      <c r="CI80" s="14">
        <f t="shared" si="391"/>
        <v>0</v>
      </c>
      <c r="CJ80" s="40">
        <f t="shared" si="392"/>
        <v>0</v>
      </c>
      <c r="CK80" s="40" t="str">
        <f t="shared" si="393"/>
        <v>-</v>
      </c>
      <c r="CL80" s="190">
        <f t="shared" si="394"/>
        <v>0</v>
      </c>
      <c r="CM80" s="68" t="str">
        <f t="shared" si="395"/>
        <v>0/-</v>
      </c>
      <c r="CN80" s="38"/>
      <c r="CO80" s="39"/>
      <c r="CP80" s="39"/>
      <c r="CQ80" s="14">
        <f t="shared" si="396"/>
        <v>0</v>
      </c>
      <c r="CR80" s="40">
        <f t="shared" si="397"/>
        <v>0</v>
      </c>
      <c r="CS80" s="40" t="str">
        <f t="shared" si="398"/>
        <v>-</v>
      </c>
      <c r="CT80" s="190">
        <f t="shared" si="399"/>
        <v>0</v>
      </c>
      <c r="CU80" s="68" t="str">
        <f t="shared" si="400"/>
        <v>0/-</v>
      </c>
      <c r="CV80" s="38"/>
      <c r="CW80" s="39"/>
      <c r="CX80" s="39"/>
      <c r="CY80" s="14">
        <f t="shared" si="401"/>
        <v>0</v>
      </c>
      <c r="CZ80" s="40">
        <f t="shared" si="402"/>
        <v>0</v>
      </c>
      <c r="DA80" s="40" t="str">
        <f t="shared" si="403"/>
        <v>-</v>
      </c>
      <c r="DB80" s="190">
        <f t="shared" si="404"/>
        <v>0</v>
      </c>
      <c r="DC80" s="68" t="str">
        <f t="shared" si="405"/>
        <v>0/-</v>
      </c>
      <c r="DD80" s="38"/>
      <c r="DE80" s="39"/>
      <c r="DF80" s="39"/>
      <c r="DG80" s="14">
        <f t="shared" si="406"/>
        <v>0</v>
      </c>
      <c r="DH80" s="40">
        <f t="shared" si="407"/>
        <v>0</v>
      </c>
      <c r="DI80" s="40" t="str">
        <f t="shared" si="408"/>
        <v>-</v>
      </c>
      <c r="DJ80" s="190">
        <f t="shared" si="409"/>
        <v>0</v>
      </c>
      <c r="DK80" s="68" t="str">
        <f t="shared" si="410"/>
        <v>0/-</v>
      </c>
      <c r="DL80" s="38"/>
      <c r="DM80" s="39"/>
      <c r="DN80" s="39"/>
      <c r="DO80" s="14">
        <f t="shared" si="411"/>
        <v>0</v>
      </c>
      <c r="DP80" s="40">
        <f t="shared" si="412"/>
        <v>0</v>
      </c>
      <c r="DQ80" s="40" t="str">
        <f t="shared" si="413"/>
        <v>-</v>
      </c>
      <c r="DR80" s="190">
        <f t="shared" si="414"/>
        <v>0</v>
      </c>
      <c r="DS80" s="68" t="str">
        <f t="shared" si="415"/>
        <v>0/-</v>
      </c>
      <c r="DT80" s="69"/>
      <c r="DU80" s="45"/>
      <c r="DV80" s="45"/>
      <c r="DW80" s="51">
        <f t="shared" si="416"/>
        <v>0</v>
      </c>
      <c r="DX80" s="43"/>
      <c r="DY80" s="65">
        <f t="shared" si="417"/>
        <v>0</v>
      </c>
      <c r="DZ80" s="65"/>
      <c r="EA80" s="65">
        <f t="shared" si="418"/>
        <v>0.2</v>
      </c>
      <c r="EB80" s="177"/>
      <c r="EC80" s="428"/>
      <c r="ED80" s="429"/>
      <c r="EE80" s="429"/>
      <c r="EF80" s="430">
        <f t="shared" si="305"/>
        <v>0</v>
      </c>
      <c r="EG80" s="28">
        <f t="shared" si="306"/>
        <v>0</v>
      </c>
      <c r="EH80" s="28" t="str">
        <f t="shared" si="307"/>
        <v>-</v>
      </c>
      <c r="EI80" s="191">
        <f>MAX(EG80:EH80)</f>
        <v>0</v>
      </c>
      <c r="EJ80" s="192" t="str">
        <f t="shared" si="308"/>
        <v>0/-</v>
      </c>
      <c r="EK80" s="428"/>
      <c r="EL80" s="429"/>
      <c r="EM80" s="429"/>
      <c r="EN80" s="430">
        <f t="shared" si="309"/>
        <v>0</v>
      </c>
      <c r="EO80" s="28">
        <f t="shared" si="310"/>
        <v>0</v>
      </c>
      <c r="EP80" s="28" t="str">
        <f t="shared" si="311"/>
        <v>-</v>
      </c>
      <c r="EQ80" s="191">
        <f>MAX(EO80:EP80)</f>
        <v>0</v>
      </c>
      <c r="ER80" s="192" t="str">
        <f t="shared" si="312"/>
        <v>0/-</v>
      </c>
      <c r="ES80" s="428"/>
      <c r="ET80" s="429"/>
      <c r="EU80" s="429"/>
      <c r="EV80" s="430">
        <f t="shared" si="313"/>
        <v>0</v>
      </c>
      <c r="EW80" s="28">
        <f t="shared" si="314"/>
        <v>0</v>
      </c>
      <c r="EX80" s="28" t="str">
        <f t="shared" si="315"/>
        <v>-</v>
      </c>
      <c r="EY80" s="191">
        <f>MAX(EW80:EX80)</f>
        <v>0</v>
      </c>
      <c r="EZ80" s="192" t="str">
        <f t="shared" si="316"/>
        <v>0/-</v>
      </c>
      <c r="FA80" s="428"/>
      <c r="FB80" s="429"/>
      <c r="FC80" s="429"/>
      <c r="FD80" s="430">
        <f t="shared" si="317"/>
        <v>0</v>
      </c>
      <c r="FE80" s="28">
        <f t="shared" si="318"/>
        <v>0</v>
      </c>
      <c r="FF80" s="28" t="str">
        <f t="shared" si="319"/>
        <v>-</v>
      </c>
      <c r="FG80" s="191">
        <f>MAX(FE80:FF80)</f>
        <v>0</v>
      </c>
      <c r="FH80" s="192" t="str">
        <f t="shared" si="320"/>
        <v>0/-</v>
      </c>
      <c r="FI80" s="428"/>
      <c r="FJ80" s="429"/>
      <c r="FK80" s="429"/>
      <c r="FL80" s="430">
        <f t="shared" si="321"/>
        <v>0</v>
      </c>
      <c r="FM80" s="28">
        <f t="shared" si="322"/>
        <v>0</v>
      </c>
      <c r="FN80" s="28" t="str">
        <f t="shared" si="323"/>
        <v>-</v>
      </c>
      <c r="FO80" s="191">
        <f>MAX(FM80:FN80)</f>
        <v>0</v>
      </c>
      <c r="FP80" s="192" t="str">
        <f t="shared" si="324"/>
        <v>0/-</v>
      </c>
      <c r="FQ80" s="428"/>
      <c r="FR80" s="429"/>
      <c r="FS80" s="429"/>
      <c r="FT80" s="430">
        <f t="shared" si="325"/>
        <v>0</v>
      </c>
      <c r="FU80" s="28">
        <f t="shared" si="326"/>
        <v>0</v>
      </c>
      <c r="FV80" s="28" t="str">
        <f t="shared" si="327"/>
        <v>-</v>
      </c>
      <c r="FW80" s="191">
        <f>MAX(FU80:FV80)</f>
        <v>0</v>
      </c>
      <c r="FX80" s="487" t="str">
        <f t="shared" si="328"/>
        <v>0/-</v>
      </c>
      <c r="FY80" s="488"/>
      <c r="FZ80" s="488"/>
      <c r="GA80" s="488"/>
      <c r="GB80" s="268">
        <f t="shared" si="329"/>
        <v>0</v>
      </c>
      <c r="GC80" s="489" t="str">
        <f t="shared" si="330"/>
        <v>Kém</v>
      </c>
      <c r="GD80" s="428"/>
      <c r="GE80" s="429"/>
      <c r="GF80" s="429"/>
      <c r="GG80" s="430">
        <f t="shared" si="331"/>
        <v>0</v>
      </c>
      <c r="GH80" s="28">
        <f t="shared" si="332"/>
        <v>0</v>
      </c>
      <c r="GI80" s="28" t="str">
        <f t="shared" si="333"/>
        <v>-</v>
      </c>
      <c r="GJ80" s="191">
        <f>MAX(GH80:GI80)</f>
        <v>0</v>
      </c>
      <c r="GK80" s="192" t="str">
        <f t="shared" si="334"/>
        <v>0/-</v>
      </c>
      <c r="GL80" s="428"/>
      <c r="GM80" s="429"/>
      <c r="GN80" s="429"/>
      <c r="GO80" s="430">
        <f t="shared" si="335"/>
        <v>0</v>
      </c>
      <c r="GP80" s="28">
        <f t="shared" si="336"/>
        <v>0</v>
      </c>
      <c r="GQ80" s="28" t="str">
        <f t="shared" si="337"/>
        <v>-</v>
      </c>
      <c r="GR80" s="191">
        <f>MAX(GP80:GQ80)</f>
        <v>0</v>
      </c>
      <c r="GS80" s="192" t="str">
        <f t="shared" si="338"/>
        <v>0/-</v>
      </c>
      <c r="GT80" s="428"/>
      <c r="GU80" s="429"/>
      <c r="GV80" s="429"/>
      <c r="GW80" s="430">
        <f t="shared" si="339"/>
        <v>0</v>
      </c>
      <c r="GX80" s="28">
        <f t="shared" si="340"/>
        <v>0</v>
      </c>
      <c r="GY80" s="28" t="str">
        <f t="shared" si="341"/>
        <v>-</v>
      </c>
      <c r="GZ80" s="191">
        <f>MAX(GX80:GY80)</f>
        <v>0</v>
      </c>
      <c r="HA80" s="192" t="str">
        <f t="shared" si="342"/>
        <v>0/-</v>
      </c>
      <c r="HB80" s="428"/>
      <c r="HC80" s="429"/>
      <c r="HD80" s="429"/>
      <c r="HE80" s="430">
        <f t="shared" si="343"/>
        <v>0</v>
      </c>
      <c r="HF80" s="28">
        <f t="shared" si="344"/>
        <v>0</v>
      </c>
      <c r="HG80" s="28" t="str">
        <f t="shared" si="345"/>
        <v>-</v>
      </c>
      <c r="HH80" s="191">
        <f>MAX(HF80:HG80)</f>
        <v>0</v>
      </c>
      <c r="HI80" s="192" t="str">
        <f t="shared" si="346"/>
        <v>0/-</v>
      </c>
      <c r="HJ80" s="428"/>
      <c r="HK80" s="429"/>
      <c r="HL80" s="429"/>
      <c r="HM80" s="430">
        <f t="shared" si="347"/>
        <v>0</v>
      </c>
      <c r="HN80" s="28">
        <f t="shared" si="348"/>
        <v>0</v>
      </c>
      <c r="HO80" s="28" t="str">
        <f t="shared" si="349"/>
        <v>-</v>
      </c>
      <c r="HP80" s="191">
        <f>MAX(HN80:HO80)</f>
        <v>0</v>
      </c>
      <c r="HQ80" s="192" t="str">
        <f t="shared" si="350"/>
        <v>0/-</v>
      </c>
      <c r="HR80" s="488"/>
      <c r="HS80" s="488"/>
      <c r="HT80" s="488"/>
      <c r="HU80" s="490"/>
      <c r="HV80" s="491">
        <f t="shared" si="351"/>
        <v>0</v>
      </c>
      <c r="HW80" s="492" t="str">
        <f t="shared" si="352"/>
        <v>Kém</v>
      </c>
      <c r="HX80" s="423">
        <f t="shared" si="353"/>
        <v>0</v>
      </c>
      <c r="HY80" s="489" t="str">
        <f t="shared" si="354"/>
        <v>Kém</v>
      </c>
      <c r="HZ80" s="427">
        <f t="shared" si="303"/>
        <v>0.1</v>
      </c>
      <c r="IA80" s="489" t="str">
        <f t="shared" si="355"/>
        <v>Kém</v>
      </c>
      <c r="IB80" s="488"/>
      <c r="IC80" s="488"/>
      <c r="ID80" s="488"/>
      <c r="IE80" s="493">
        <f>ROUND(SUM(IB80:ID80)/3,1)</f>
        <v>0</v>
      </c>
      <c r="IF80" s="427">
        <f t="shared" si="356"/>
        <v>0.1</v>
      </c>
      <c r="IG80" s="612" t="str">
        <f t="shared" si="357"/>
        <v>Kém</v>
      </c>
      <c r="IH80" s="489"/>
    </row>
    <row r="81" spans="1:242" s="27" customFormat="1" ht="18.75" customHeight="1" hidden="1">
      <c r="A81" s="15">
        <v>48</v>
      </c>
      <c r="B81" s="78" t="s">
        <v>107</v>
      </c>
      <c r="C81" s="76" t="s">
        <v>144</v>
      </c>
      <c r="D81" s="77" t="s">
        <v>198</v>
      </c>
      <c r="E81" s="82">
        <v>0</v>
      </c>
      <c r="F81" s="81"/>
      <c r="G81" s="81"/>
      <c r="H81" s="81" t="s">
        <v>230</v>
      </c>
      <c r="I81" s="83">
        <f t="shared" si="358"/>
        <v>0</v>
      </c>
      <c r="J81" s="83" t="str">
        <f t="shared" si="359"/>
        <v>-</v>
      </c>
      <c r="K81" s="100">
        <f t="shared" si="360"/>
        <v>0</v>
      </c>
      <c r="L81" s="108" t="str">
        <f t="shared" si="361"/>
        <v>0/-</v>
      </c>
      <c r="M81" s="38">
        <v>2.5</v>
      </c>
      <c r="N81" s="81"/>
      <c r="O81" s="81"/>
      <c r="P81" s="81" t="s">
        <v>232</v>
      </c>
      <c r="Q81" s="83">
        <f t="shared" si="362"/>
        <v>1.3</v>
      </c>
      <c r="R81" s="83" t="str">
        <f t="shared" si="363"/>
        <v>-</v>
      </c>
      <c r="S81" s="100">
        <f t="shared" si="364"/>
        <v>1.3</v>
      </c>
      <c r="T81" s="108" t="str">
        <f t="shared" si="365"/>
        <v>1.3/-</v>
      </c>
      <c r="U81" s="84">
        <v>0</v>
      </c>
      <c r="V81" s="81"/>
      <c r="W81" s="81"/>
      <c r="X81" s="81" t="s">
        <v>238</v>
      </c>
      <c r="Y81" s="83">
        <f t="shared" si="366"/>
        <v>0</v>
      </c>
      <c r="Z81" s="83" t="str">
        <f t="shared" si="367"/>
        <v>-</v>
      </c>
      <c r="AA81" s="100">
        <f t="shared" si="368"/>
        <v>0</v>
      </c>
      <c r="AB81" s="108" t="str">
        <f t="shared" si="369"/>
        <v>0/-</v>
      </c>
      <c r="AC81" s="38">
        <v>0.3</v>
      </c>
      <c r="AD81" s="39">
        <v>0</v>
      </c>
      <c r="AE81" s="39"/>
      <c r="AF81" s="14">
        <f t="shared" si="304"/>
        <v>0</v>
      </c>
      <c r="AG81" s="40">
        <f t="shared" si="370"/>
        <v>0.2</v>
      </c>
      <c r="AH81" s="40" t="str">
        <f t="shared" si="371"/>
        <v>-</v>
      </c>
      <c r="AI81" s="99">
        <f t="shared" si="372"/>
        <v>0.2</v>
      </c>
      <c r="AJ81" s="109" t="str">
        <f t="shared" si="373"/>
        <v>0.2/-</v>
      </c>
      <c r="AK81" s="84"/>
      <c r="AL81" s="81"/>
      <c r="AM81" s="81"/>
      <c r="AN81" s="85"/>
      <c r="AO81" s="83"/>
      <c r="AP81" s="83"/>
      <c r="AQ81" s="100"/>
      <c r="AR81" s="108"/>
      <c r="AS81" s="84">
        <v>0</v>
      </c>
      <c r="AT81" s="81"/>
      <c r="AU81" s="81"/>
      <c r="AV81" s="81" t="s">
        <v>232</v>
      </c>
      <c r="AW81" s="83"/>
      <c r="AX81" s="83" t="str">
        <f>IF(ISNUMBER(AU81),ROUND((AS81+AU81)/2,1),"-")</f>
        <v>-</v>
      </c>
      <c r="AY81" s="100"/>
      <c r="AZ81" s="108"/>
      <c r="BA81" s="41"/>
      <c r="BB81" s="65">
        <f t="shared" si="374"/>
        <v>0.2</v>
      </c>
      <c r="BC81" s="121" t="str">
        <f aca="true" t="shared" si="419" ref="BC81:BC87">IF(BB81&lt;4,"Kém",IF(BB81&lt;5,"Yếu",IF(BB81&lt;6,"TB",IF(BB81&lt;7,"TBK",IF(BB81&lt;8,"Khá",IF(BB81&lt;9,"Giỏi","XS"))))))</f>
        <v>Kém</v>
      </c>
      <c r="BD81" s="38"/>
      <c r="BE81" s="39"/>
      <c r="BF81" s="39"/>
      <c r="BG81" s="14">
        <f t="shared" si="375"/>
        <v>0</v>
      </c>
      <c r="BH81" s="40">
        <f t="shared" si="376"/>
        <v>0</v>
      </c>
      <c r="BI81" s="40" t="str">
        <f t="shared" si="377"/>
        <v>-</v>
      </c>
      <c r="BJ81" s="190">
        <f t="shared" si="378"/>
        <v>0</v>
      </c>
      <c r="BK81" s="68" t="str">
        <f t="shared" si="379"/>
        <v>0/-</v>
      </c>
      <c r="BL81" s="46"/>
      <c r="BM81" s="47"/>
      <c r="BN81" s="47"/>
      <c r="BO81" s="47">
        <f t="shared" si="380"/>
        <v>0</v>
      </c>
      <c r="BP81" s="47"/>
      <c r="BQ81" s="47"/>
      <c r="BR81" s="47"/>
      <c r="BS81" s="48">
        <f t="shared" si="381"/>
        <v>0</v>
      </c>
      <c r="BT81" s="46">
        <f t="shared" si="382"/>
        <v>0</v>
      </c>
      <c r="BU81" s="46" t="str">
        <f t="shared" si="383"/>
        <v>-</v>
      </c>
      <c r="BV81" s="191">
        <f t="shared" si="384"/>
        <v>0</v>
      </c>
      <c r="BW81" s="192" t="str">
        <f t="shared" si="385"/>
        <v>0/-</v>
      </c>
      <c r="BX81" s="38"/>
      <c r="BY81" s="39"/>
      <c r="BZ81" s="39"/>
      <c r="CA81" s="14">
        <f t="shared" si="386"/>
        <v>0</v>
      </c>
      <c r="CB81" s="40">
        <f t="shared" si="387"/>
        <v>0</v>
      </c>
      <c r="CC81" s="40" t="str">
        <f t="shared" si="388"/>
        <v>-</v>
      </c>
      <c r="CD81" s="190">
        <f t="shared" si="389"/>
        <v>0</v>
      </c>
      <c r="CE81" s="68" t="str">
        <f t="shared" si="390"/>
        <v>0/-</v>
      </c>
      <c r="CF81" s="38"/>
      <c r="CG81" s="39"/>
      <c r="CH81" s="39"/>
      <c r="CI81" s="14">
        <f t="shared" si="391"/>
        <v>0</v>
      </c>
      <c r="CJ81" s="40">
        <f t="shared" si="392"/>
        <v>0</v>
      </c>
      <c r="CK81" s="40" t="str">
        <f t="shared" si="393"/>
        <v>-</v>
      </c>
      <c r="CL81" s="190">
        <f t="shared" si="394"/>
        <v>0</v>
      </c>
      <c r="CM81" s="68" t="str">
        <f t="shared" si="395"/>
        <v>0/-</v>
      </c>
      <c r="CN81" s="38"/>
      <c r="CO81" s="39"/>
      <c r="CP81" s="39"/>
      <c r="CQ81" s="14">
        <f t="shared" si="396"/>
        <v>0</v>
      </c>
      <c r="CR81" s="40">
        <f t="shared" si="397"/>
        <v>0</v>
      </c>
      <c r="CS81" s="40" t="str">
        <f t="shared" si="398"/>
        <v>-</v>
      </c>
      <c r="CT81" s="190">
        <f t="shared" si="399"/>
        <v>0</v>
      </c>
      <c r="CU81" s="68" t="str">
        <f t="shared" si="400"/>
        <v>0/-</v>
      </c>
      <c r="CV81" s="38"/>
      <c r="CW81" s="39"/>
      <c r="CX81" s="39"/>
      <c r="CY81" s="14">
        <f t="shared" si="401"/>
        <v>0</v>
      </c>
      <c r="CZ81" s="40">
        <f t="shared" si="402"/>
        <v>0</v>
      </c>
      <c r="DA81" s="40" t="str">
        <f t="shared" si="403"/>
        <v>-</v>
      </c>
      <c r="DB81" s="190">
        <f t="shared" si="404"/>
        <v>0</v>
      </c>
      <c r="DC81" s="68" t="str">
        <f t="shared" si="405"/>
        <v>0/-</v>
      </c>
      <c r="DD81" s="38"/>
      <c r="DE81" s="39"/>
      <c r="DF81" s="39"/>
      <c r="DG81" s="14">
        <f t="shared" si="406"/>
        <v>0</v>
      </c>
      <c r="DH81" s="40">
        <f t="shared" si="407"/>
        <v>0</v>
      </c>
      <c r="DI81" s="40" t="str">
        <f t="shared" si="408"/>
        <v>-</v>
      </c>
      <c r="DJ81" s="190">
        <f t="shared" si="409"/>
        <v>0</v>
      </c>
      <c r="DK81" s="68" t="str">
        <f t="shared" si="410"/>
        <v>0/-</v>
      </c>
      <c r="DL81" s="38"/>
      <c r="DM81" s="39"/>
      <c r="DN81" s="39"/>
      <c r="DO81" s="14">
        <f t="shared" si="411"/>
        <v>0</v>
      </c>
      <c r="DP81" s="40">
        <f t="shared" si="412"/>
        <v>0</v>
      </c>
      <c r="DQ81" s="40" t="str">
        <f t="shared" si="413"/>
        <v>-</v>
      </c>
      <c r="DR81" s="190">
        <f t="shared" si="414"/>
        <v>0</v>
      </c>
      <c r="DS81" s="68" t="str">
        <f t="shared" si="415"/>
        <v>0/-</v>
      </c>
      <c r="DT81" s="69"/>
      <c r="DU81" s="45"/>
      <c r="DV81" s="45"/>
      <c r="DW81" s="51">
        <f t="shared" si="416"/>
        <v>0</v>
      </c>
      <c r="DX81" s="43"/>
      <c r="DY81" s="65">
        <f t="shared" si="417"/>
        <v>0</v>
      </c>
      <c r="DZ81" s="65"/>
      <c r="EA81" s="65">
        <f t="shared" si="418"/>
        <v>0.1</v>
      </c>
      <c r="EB81" s="179"/>
      <c r="EC81" s="428"/>
      <c r="ED81" s="429"/>
      <c r="EE81" s="429"/>
      <c r="EF81" s="430">
        <f t="shared" si="305"/>
        <v>0</v>
      </c>
      <c r="EG81" s="28">
        <f t="shared" si="306"/>
        <v>0</v>
      </c>
      <c r="EH81" s="28" t="str">
        <f t="shared" si="307"/>
        <v>-</v>
      </c>
      <c r="EI81" s="191">
        <f>MAX(EG81:EH81)</f>
        <v>0</v>
      </c>
      <c r="EJ81" s="192" t="str">
        <f t="shared" si="308"/>
        <v>0/-</v>
      </c>
      <c r="EK81" s="428"/>
      <c r="EL81" s="429"/>
      <c r="EM81" s="429"/>
      <c r="EN81" s="430">
        <f t="shared" si="309"/>
        <v>0</v>
      </c>
      <c r="EO81" s="28">
        <f t="shared" si="310"/>
        <v>0</v>
      </c>
      <c r="EP81" s="28" t="str">
        <f t="shared" si="311"/>
        <v>-</v>
      </c>
      <c r="EQ81" s="191">
        <f>MAX(EO81:EP81)</f>
        <v>0</v>
      </c>
      <c r="ER81" s="192" t="str">
        <f t="shared" si="312"/>
        <v>0/-</v>
      </c>
      <c r="ES81" s="428"/>
      <c r="ET81" s="429"/>
      <c r="EU81" s="429"/>
      <c r="EV81" s="430">
        <f t="shared" si="313"/>
        <v>0</v>
      </c>
      <c r="EW81" s="28">
        <f t="shared" si="314"/>
        <v>0</v>
      </c>
      <c r="EX81" s="28" t="str">
        <f t="shared" si="315"/>
        <v>-</v>
      </c>
      <c r="EY81" s="191">
        <f>MAX(EW81:EX81)</f>
        <v>0</v>
      </c>
      <c r="EZ81" s="192" t="str">
        <f t="shared" si="316"/>
        <v>0/-</v>
      </c>
      <c r="FA81" s="428"/>
      <c r="FB81" s="429"/>
      <c r="FC81" s="429"/>
      <c r="FD81" s="430">
        <f t="shared" si="317"/>
        <v>0</v>
      </c>
      <c r="FE81" s="28">
        <f t="shared" si="318"/>
        <v>0</v>
      </c>
      <c r="FF81" s="28" t="str">
        <f t="shared" si="319"/>
        <v>-</v>
      </c>
      <c r="FG81" s="191">
        <f>MAX(FE81:FF81)</f>
        <v>0</v>
      </c>
      <c r="FH81" s="192" t="str">
        <f t="shared" si="320"/>
        <v>0/-</v>
      </c>
      <c r="FI81" s="428"/>
      <c r="FJ81" s="429"/>
      <c r="FK81" s="429"/>
      <c r="FL81" s="430">
        <f t="shared" si="321"/>
        <v>0</v>
      </c>
      <c r="FM81" s="28">
        <f t="shared" si="322"/>
        <v>0</v>
      </c>
      <c r="FN81" s="28" t="str">
        <f t="shared" si="323"/>
        <v>-</v>
      </c>
      <c r="FO81" s="191">
        <f>MAX(FM81:FN81)</f>
        <v>0</v>
      </c>
      <c r="FP81" s="192" t="str">
        <f t="shared" si="324"/>
        <v>0/-</v>
      </c>
      <c r="FQ81" s="428"/>
      <c r="FR81" s="429"/>
      <c r="FS81" s="429"/>
      <c r="FT81" s="430">
        <f t="shared" si="325"/>
        <v>0</v>
      </c>
      <c r="FU81" s="28">
        <f t="shared" si="326"/>
        <v>0</v>
      </c>
      <c r="FV81" s="28" t="str">
        <f t="shared" si="327"/>
        <v>-</v>
      </c>
      <c r="FW81" s="191">
        <f>MAX(FU81:FV81)</f>
        <v>0</v>
      </c>
      <c r="FX81" s="487" t="str">
        <f t="shared" si="328"/>
        <v>0/-</v>
      </c>
      <c r="FY81" s="488"/>
      <c r="FZ81" s="488"/>
      <c r="GA81" s="488"/>
      <c r="GB81" s="268">
        <f t="shared" si="329"/>
        <v>0</v>
      </c>
      <c r="GC81" s="489" t="str">
        <f t="shared" si="330"/>
        <v>Kém</v>
      </c>
      <c r="GD81" s="428"/>
      <c r="GE81" s="429"/>
      <c r="GF81" s="429"/>
      <c r="GG81" s="430">
        <f t="shared" si="331"/>
        <v>0</v>
      </c>
      <c r="GH81" s="28">
        <f t="shared" si="332"/>
        <v>0</v>
      </c>
      <c r="GI81" s="28" t="str">
        <f t="shared" si="333"/>
        <v>-</v>
      </c>
      <c r="GJ81" s="191">
        <f>MAX(GH81:GI81)</f>
        <v>0</v>
      </c>
      <c r="GK81" s="192" t="str">
        <f t="shared" si="334"/>
        <v>0/-</v>
      </c>
      <c r="GL81" s="428"/>
      <c r="GM81" s="429"/>
      <c r="GN81" s="429"/>
      <c r="GO81" s="430">
        <f t="shared" si="335"/>
        <v>0</v>
      </c>
      <c r="GP81" s="28">
        <f t="shared" si="336"/>
        <v>0</v>
      </c>
      <c r="GQ81" s="28" t="str">
        <f t="shared" si="337"/>
        <v>-</v>
      </c>
      <c r="GR81" s="191">
        <f>MAX(GP81:GQ81)</f>
        <v>0</v>
      </c>
      <c r="GS81" s="192" t="str">
        <f t="shared" si="338"/>
        <v>0/-</v>
      </c>
      <c r="GT81" s="428"/>
      <c r="GU81" s="429"/>
      <c r="GV81" s="429"/>
      <c r="GW81" s="430">
        <f t="shared" si="339"/>
        <v>0</v>
      </c>
      <c r="GX81" s="28">
        <f t="shared" si="340"/>
        <v>0</v>
      </c>
      <c r="GY81" s="28" t="str">
        <f t="shared" si="341"/>
        <v>-</v>
      </c>
      <c r="GZ81" s="191">
        <f>MAX(GX81:GY81)</f>
        <v>0</v>
      </c>
      <c r="HA81" s="192" t="str">
        <f t="shared" si="342"/>
        <v>0/-</v>
      </c>
      <c r="HB81" s="428"/>
      <c r="HC81" s="429"/>
      <c r="HD81" s="429"/>
      <c r="HE81" s="430">
        <f t="shared" si="343"/>
        <v>0</v>
      </c>
      <c r="HF81" s="28">
        <f t="shared" si="344"/>
        <v>0</v>
      </c>
      <c r="HG81" s="28" t="str">
        <f t="shared" si="345"/>
        <v>-</v>
      </c>
      <c r="HH81" s="191">
        <f>MAX(HF81:HG81)</f>
        <v>0</v>
      </c>
      <c r="HI81" s="192" t="str">
        <f t="shared" si="346"/>
        <v>0/-</v>
      </c>
      <c r="HJ81" s="428"/>
      <c r="HK81" s="429"/>
      <c r="HL81" s="429"/>
      <c r="HM81" s="430">
        <f t="shared" si="347"/>
        <v>0</v>
      </c>
      <c r="HN81" s="28">
        <f t="shared" si="348"/>
        <v>0</v>
      </c>
      <c r="HO81" s="28" t="str">
        <f t="shared" si="349"/>
        <v>-</v>
      </c>
      <c r="HP81" s="191">
        <f>MAX(HN81:HO81)</f>
        <v>0</v>
      </c>
      <c r="HQ81" s="192" t="str">
        <f t="shared" si="350"/>
        <v>0/-</v>
      </c>
      <c r="HR81" s="488"/>
      <c r="HS81" s="488"/>
      <c r="HT81" s="488"/>
      <c r="HU81" s="490"/>
      <c r="HV81" s="491">
        <f t="shared" si="351"/>
        <v>0</v>
      </c>
      <c r="HW81" s="492" t="str">
        <f t="shared" si="352"/>
        <v>Kém</v>
      </c>
      <c r="HX81" s="423">
        <f t="shared" si="353"/>
        <v>0</v>
      </c>
      <c r="HY81" s="489" t="str">
        <f t="shared" si="354"/>
        <v>Kém</v>
      </c>
      <c r="HZ81" s="427">
        <f t="shared" si="303"/>
        <v>0.1</v>
      </c>
      <c r="IA81" s="489" t="str">
        <f t="shared" si="355"/>
        <v>Kém</v>
      </c>
      <c r="IB81" s="488"/>
      <c r="IC81" s="488"/>
      <c r="ID81" s="488"/>
      <c r="IE81" s="493">
        <f>ROUND(SUM(IB81:ID81)/3,1)</f>
        <v>0</v>
      </c>
      <c r="IF81" s="427">
        <f t="shared" si="356"/>
        <v>0.1</v>
      </c>
      <c r="IG81" s="612" t="str">
        <f t="shared" si="357"/>
        <v>Kém</v>
      </c>
      <c r="IH81" s="489"/>
    </row>
    <row r="82" spans="1:242" s="17" customFormat="1" ht="18.75" customHeight="1" hidden="1">
      <c r="A82" s="16">
        <v>37</v>
      </c>
      <c r="B82" s="78" t="s">
        <v>95</v>
      </c>
      <c r="C82" s="76" t="s">
        <v>179</v>
      </c>
      <c r="D82" s="77" t="s">
        <v>180</v>
      </c>
      <c r="E82" s="82">
        <v>3.4</v>
      </c>
      <c r="F82" s="81"/>
      <c r="G82" s="81"/>
      <c r="H82" s="81" t="s">
        <v>230</v>
      </c>
      <c r="I82" s="83">
        <f t="shared" si="358"/>
        <v>1.7</v>
      </c>
      <c r="J82" s="83" t="str">
        <f t="shared" si="359"/>
        <v>-</v>
      </c>
      <c r="K82" s="100">
        <f t="shared" si="360"/>
        <v>1.7</v>
      </c>
      <c r="L82" s="108" t="str">
        <f t="shared" si="361"/>
        <v>1.7/-</v>
      </c>
      <c r="M82" s="38">
        <v>7</v>
      </c>
      <c r="N82" s="39">
        <v>0</v>
      </c>
      <c r="O82" s="39"/>
      <c r="P82" s="14">
        <f aca="true" t="shared" si="420" ref="P82:P87">IF(ISBLANK(O82),N82,N82&amp;"/"&amp;O82)</f>
        <v>0</v>
      </c>
      <c r="Q82" s="40">
        <f t="shared" si="362"/>
        <v>3.5</v>
      </c>
      <c r="R82" s="40" t="str">
        <f t="shared" si="363"/>
        <v>-</v>
      </c>
      <c r="S82" s="99">
        <f t="shared" si="364"/>
        <v>3.5</v>
      </c>
      <c r="T82" s="109" t="str">
        <f t="shared" si="365"/>
        <v>3.5/-</v>
      </c>
      <c r="U82" s="38">
        <v>5.7</v>
      </c>
      <c r="V82" s="81"/>
      <c r="W82" s="81"/>
      <c r="X82" s="81" t="s">
        <v>238</v>
      </c>
      <c r="Y82" s="83">
        <f t="shared" si="366"/>
        <v>2.9</v>
      </c>
      <c r="Z82" s="83" t="str">
        <f t="shared" si="367"/>
        <v>-</v>
      </c>
      <c r="AA82" s="100">
        <f t="shared" si="368"/>
        <v>2.9</v>
      </c>
      <c r="AB82" s="108" t="str">
        <f t="shared" si="369"/>
        <v>2.9/-</v>
      </c>
      <c r="AC82" s="84">
        <v>2</v>
      </c>
      <c r="AD82" s="81"/>
      <c r="AE82" s="81"/>
      <c r="AF82" s="81" t="s">
        <v>232</v>
      </c>
      <c r="AG82" s="83">
        <f t="shared" si="370"/>
        <v>1</v>
      </c>
      <c r="AH82" s="83" t="str">
        <f t="shared" si="371"/>
        <v>-</v>
      </c>
      <c r="AI82" s="99">
        <f t="shared" si="372"/>
        <v>1</v>
      </c>
      <c r="AJ82" s="108" t="str">
        <f t="shared" si="373"/>
        <v>1/-</v>
      </c>
      <c r="AK82" s="38">
        <v>5</v>
      </c>
      <c r="AL82" s="39">
        <v>0</v>
      </c>
      <c r="AM82" s="39">
        <v>0</v>
      </c>
      <c r="AN82" s="14" t="str">
        <f>IF(ISBLANK(AM82),AL82,AL82&amp;"/"&amp;AM82)</f>
        <v>0/0</v>
      </c>
      <c r="AO82" s="40">
        <f>ROUND((AK82+AL82)/2,1)</f>
        <v>2.5</v>
      </c>
      <c r="AP82" s="40">
        <f>IF(ISNUMBER(AM82),ROUND((AK82+AM82)/2,1),"-")</f>
        <v>2.5</v>
      </c>
      <c r="AQ82" s="99">
        <f>MAX(AO82:AP82)</f>
        <v>2.5</v>
      </c>
      <c r="AR82" s="108" t="str">
        <f>IF(AO82&gt;=5,AO82,IF(AP82&gt;=5,AO82&amp;"/"&amp;AP82,AO82&amp;"/"&amp;AP82))</f>
        <v>2.5/2.5</v>
      </c>
      <c r="AS82" s="38">
        <v>0.7</v>
      </c>
      <c r="AT82" s="39">
        <v>0</v>
      </c>
      <c r="AU82" s="39"/>
      <c r="AV82" s="14">
        <f>IF(ISBLANK(AU82),AT82,AT82&amp;"/"&amp;AU82)</f>
        <v>0</v>
      </c>
      <c r="AW82" s="40">
        <f>ROUND((AS82+AT82)/2,1)</f>
        <v>0.4</v>
      </c>
      <c r="AX82" s="40" t="str">
        <f>IF(ISNUMBER(AU82),ROUND((AS82+AU82)/2,1),"-")</f>
        <v>-</v>
      </c>
      <c r="AY82" s="99">
        <f>MAX(AW82:AX82)</f>
        <v>0.4</v>
      </c>
      <c r="AZ82" s="109" t="str">
        <f>IF(AW82&gt;=5,AW82,IF(AX82&gt;=5,AW82&amp;"/"&amp;AX82,AW82&amp;"/"&amp;AX82))</f>
        <v>0.4/-</v>
      </c>
      <c r="BA82" s="62"/>
      <c r="BB82" s="65">
        <f t="shared" si="374"/>
        <v>1.7</v>
      </c>
      <c r="BC82" s="121" t="str">
        <f t="shared" si="419"/>
        <v>Kém</v>
      </c>
      <c r="BD82" s="38"/>
      <c r="BE82" s="39"/>
      <c r="BF82" s="39"/>
      <c r="BG82" s="14">
        <f t="shared" si="375"/>
        <v>0</v>
      </c>
      <c r="BH82" s="40">
        <f t="shared" si="376"/>
        <v>0</v>
      </c>
      <c r="BI82" s="40" t="str">
        <f t="shared" si="377"/>
        <v>-</v>
      </c>
      <c r="BJ82" s="190">
        <f t="shared" si="378"/>
        <v>0</v>
      </c>
      <c r="BK82" s="68" t="str">
        <f t="shared" si="379"/>
        <v>0/-</v>
      </c>
      <c r="BL82" s="46"/>
      <c r="BM82" s="47"/>
      <c r="BN82" s="47"/>
      <c r="BO82" s="47">
        <f t="shared" si="380"/>
        <v>0</v>
      </c>
      <c r="BP82" s="47"/>
      <c r="BQ82" s="47"/>
      <c r="BR82" s="47"/>
      <c r="BS82" s="48">
        <f t="shared" si="381"/>
        <v>0</v>
      </c>
      <c r="BT82" s="46">
        <f t="shared" si="382"/>
        <v>0</v>
      </c>
      <c r="BU82" s="46" t="str">
        <f t="shared" si="383"/>
        <v>-</v>
      </c>
      <c r="BV82" s="191">
        <f t="shared" si="384"/>
        <v>0</v>
      </c>
      <c r="BW82" s="192" t="str">
        <f t="shared" si="385"/>
        <v>0/-</v>
      </c>
      <c r="BX82" s="38"/>
      <c r="BY82" s="39"/>
      <c r="BZ82" s="39"/>
      <c r="CA82" s="14">
        <f t="shared" si="386"/>
        <v>0</v>
      </c>
      <c r="CB82" s="40">
        <f t="shared" si="387"/>
        <v>0</v>
      </c>
      <c r="CC82" s="40" t="str">
        <f t="shared" si="388"/>
        <v>-</v>
      </c>
      <c r="CD82" s="190">
        <f t="shared" si="389"/>
        <v>0</v>
      </c>
      <c r="CE82" s="68" t="str">
        <f t="shared" si="390"/>
        <v>0/-</v>
      </c>
      <c r="CF82" s="38"/>
      <c r="CG82" s="39"/>
      <c r="CH82" s="39"/>
      <c r="CI82" s="14">
        <f t="shared" si="391"/>
        <v>0</v>
      </c>
      <c r="CJ82" s="40">
        <f t="shared" si="392"/>
        <v>0</v>
      </c>
      <c r="CK82" s="40" t="str">
        <f t="shared" si="393"/>
        <v>-</v>
      </c>
      <c r="CL82" s="190">
        <f t="shared" si="394"/>
        <v>0</v>
      </c>
      <c r="CM82" s="68" t="str">
        <f t="shared" si="395"/>
        <v>0/-</v>
      </c>
      <c r="CN82" s="38"/>
      <c r="CO82" s="39"/>
      <c r="CP82" s="39"/>
      <c r="CQ82" s="14">
        <f t="shared" si="396"/>
        <v>0</v>
      </c>
      <c r="CR82" s="40">
        <f t="shared" si="397"/>
        <v>0</v>
      </c>
      <c r="CS82" s="40" t="str">
        <f t="shared" si="398"/>
        <v>-</v>
      </c>
      <c r="CT82" s="190">
        <f t="shared" si="399"/>
        <v>0</v>
      </c>
      <c r="CU82" s="68" t="str">
        <f t="shared" si="400"/>
        <v>0/-</v>
      </c>
      <c r="CV82" s="38"/>
      <c r="CW82" s="39"/>
      <c r="CX82" s="39"/>
      <c r="CY82" s="14">
        <f t="shared" si="401"/>
        <v>0</v>
      </c>
      <c r="CZ82" s="40">
        <f t="shared" si="402"/>
        <v>0</v>
      </c>
      <c r="DA82" s="40" t="str">
        <f t="shared" si="403"/>
        <v>-</v>
      </c>
      <c r="DB82" s="190">
        <f t="shared" si="404"/>
        <v>0</v>
      </c>
      <c r="DC82" s="68" t="str">
        <f t="shared" si="405"/>
        <v>0/-</v>
      </c>
      <c r="DD82" s="38"/>
      <c r="DE82" s="39"/>
      <c r="DF82" s="39"/>
      <c r="DG82" s="14">
        <f t="shared" si="406"/>
        <v>0</v>
      </c>
      <c r="DH82" s="40">
        <f t="shared" si="407"/>
        <v>0</v>
      </c>
      <c r="DI82" s="40" t="str">
        <f t="shared" si="408"/>
        <v>-</v>
      </c>
      <c r="DJ82" s="190">
        <f t="shared" si="409"/>
        <v>0</v>
      </c>
      <c r="DK82" s="68" t="str">
        <f t="shared" si="410"/>
        <v>0/-</v>
      </c>
      <c r="DL82" s="38"/>
      <c r="DM82" s="39"/>
      <c r="DN82" s="39"/>
      <c r="DO82" s="14">
        <f t="shared" si="411"/>
        <v>0</v>
      </c>
      <c r="DP82" s="40">
        <f t="shared" si="412"/>
        <v>0</v>
      </c>
      <c r="DQ82" s="40" t="str">
        <f t="shared" si="413"/>
        <v>-</v>
      </c>
      <c r="DR82" s="190">
        <f t="shared" si="414"/>
        <v>0</v>
      </c>
      <c r="DS82" s="68" t="str">
        <f t="shared" si="415"/>
        <v>0/-</v>
      </c>
      <c r="DT82" s="69"/>
      <c r="DU82" s="45"/>
      <c r="DV82" s="45"/>
      <c r="DW82" s="51">
        <f t="shared" si="416"/>
        <v>0</v>
      </c>
      <c r="DX82" s="43"/>
      <c r="DY82" s="65">
        <f t="shared" si="417"/>
        <v>0</v>
      </c>
      <c r="DZ82" s="65"/>
      <c r="EA82" s="65">
        <f t="shared" si="418"/>
        <v>0.7</v>
      </c>
      <c r="EB82" s="177"/>
      <c r="EC82" s="428"/>
      <c r="ED82" s="429"/>
      <c r="EE82" s="429"/>
      <c r="EF82" s="430">
        <f t="shared" si="305"/>
        <v>0</v>
      </c>
      <c r="EG82" s="28">
        <f t="shared" si="306"/>
        <v>0</v>
      </c>
      <c r="EH82" s="28" t="str">
        <f t="shared" si="307"/>
        <v>-</v>
      </c>
      <c r="EI82" s="191">
        <f>MAX(EG82:EH82)</f>
        <v>0</v>
      </c>
      <c r="EJ82" s="192" t="str">
        <f t="shared" si="308"/>
        <v>0/-</v>
      </c>
      <c r="EK82" s="428"/>
      <c r="EL82" s="429"/>
      <c r="EM82" s="429"/>
      <c r="EN82" s="430">
        <f t="shared" si="309"/>
        <v>0</v>
      </c>
      <c r="EO82" s="28">
        <f t="shared" si="310"/>
        <v>0</v>
      </c>
      <c r="EP82" s="28" t="str">
        <f t="shared" si="311"/>
        <v>-</v>
      </c>
      <c r="EQ82" s="191">
        <f>MAX(EO82:EP82)</f>
        <v>0</v>
      </c>
      <c r="ER82" s="192" t="str">
        <f t="shared" si="312"/>
        <v>0/-</v>
      </c>
      <c r="ES82" s="428"/>
      <c r="ET82" s="429"/>
      <c r="EU82" s="429"/>
      <c r="EV82" s="430">
        <f t="shared" si="313"/>
        <v>0</v>
      </c>
      <c r="EW82" s="28">
        <f t="shared" si="314"/>
        <v>0</v>
      </c>
      <c r="EX82" s="28" t="str">
        <f t="shared" si="315"/>
        <v>-</v>
      </c>
      <c r="EY82" s="191">
        <f>MAX(EW82:EX82)</f>
        <v>0</v>
      </c>
      <c r="EZ82" s="192" t="str">
        <f t="shared" si="316"/>
        <v>0/-</v>
      </c>
      <c r="FA82" s="428"/>
      <c r="FB82" s="429"/>
      <c r="FC82" s="429"/>
      <c r="FD82" s="430">
        <f t="shared" si="317"/>
        <v>0</v>
      </c>
      <c r="FE82" s="28">
        <f t="shared" si="318"/>
        <v>0</v>
      </c>
      <c r="FF82" s="28" t="str">
        <f t="shared" si="319"/>
        <v>-</v>
      </c>
      <c r="FG82" s="191">
        <f>MAX(FE82:FF82)</f>
        <v>0</v>
      </c>
      <c r="FH82" s="192" t="str">
        <f t="shared" si="320"/>
        <v>0/-</v>
      </c>
      <c r="FI82" s="428"/>
      <c r="FJ82" s="429"/>
      <c r="FK82" s="429"/>
      <c r="FL82" s="430">
        <f t="shared" si="321"/>
        <v>0</v>
      </c>
      <c r="FM82" s="28">
        <f t="shared" si="322"/>
        <v>0</v>
      </c>
      <c r="FN82" s="28" t="str">
        <f t="shared" si="323"/>
        <v>-</v>
      </c>
      <c r="FO82" s="191">
        <f>MAX(FM82:FN82)</f>
        <v>0</v>
      </c>
      <c r="FP82" s="192" t="str">
        <f t="shared" si="324"/>
        <v>0/-</v>
      </c>
      <c r="FQ82" s="428"/>
      <c r="FR82" s="429"/>
      <c r="FS82" s="429"/>
      <c r="FT82" s="430">
        <f t="shared" si="325"/>
        <v>0</v>
      </c>
      <c r="FU82" s="28">
        <f t="shared" si="326"/>
        <v>0</v>
      </c>
      <c r="FV82" s="28" t="str">
        <f t="shared" si="327"/>
        <v>-</v>
      </c>
      <c r="FW82" s="191">
        <f>MAX(FU82:FV82)</f>
        <v>0</v>
      </c>
      <c r="FX82" s="487" t="str">
        <f t="shared" si="328"/>
        <v>0/-</v>
      </c>
      <c r="FY82" s="488"/>
      <c r="FZ82" s="488"/>
      <c r="GA82" s="488"/>
      <c r="GB82" s="268">
        <f t="shared" si="329"/>
        <v>0</v>
      </c>
      <c r="GC82" s="489" t="str">
        <f t="shared" si="330"/>
        <v>Kém</v>
      </c>
      <c r="GD82" s="428"/>
      <c r="GE82" s="429"/>
      <c r="GF82" s="429"/>
      <c r="GG82" s="430">
        <f t="shared" si="331"/>
        <v>0</v>
      </c>
      <c r="GH82" s="28">
        <f t="shared" si="332"/>
        <v>0</v>
      </c>
      <c r="GI82" s="28" t="str">
        <f t="shared" si="333"/>
        <v>-</v>
      </c>
      <c r="GJ82" s="191">
        <f>MAX(GH82:GI82)</f>
        <v>0</v>
      </c>
      <c r="GK82" s="192" t="str">
        <f t="shared" si="334"/>
        <v>0/-</v>
      </c>
      <c r="GL82" s="428"/>
      <c r="GM82" s="429"/>
      <c r="GN82" s="429"/>
      <c r="GO82" s="430">
        <f t="shared" si="335"/>
        <v>0</v>
      </c>
      <c r="GP82" s="28">
        <f t="shared" si="336"/>
        <v>0</v>
      </c>
      <c r="GQ82" s="28" t="str">
        <f t="shared" si="337"/>
        <v>-</v>
      </c>
      <c r="GR82" s="191">
        <f>MAX(GP82:GQ82)</f>
        <v>0</v>
      </c>
      <c r="GS82" s="192" t="str">
        <f t="shared" si="338"/>
        <v>0/-</v>
      </c>
      <c r="GT82" s="428"/>
      <c r="GU82" s="429"/>
      <c r="GV82" s="429"/>
      <c r="GW82" s="430">
        <f t="shared" si="339"/>
        <v>0</v>
      </c>
      <c r="GX82" s="28">
        <f t="shared" si="340"/>
        <v>0</v>
      </c>
      <c r="GY82" s="28" t="str">
        <f t="shared" si="341"/>
        <v>-</v>
      </c>
      <c r="GZ82" s="191">
        <f>MAX(GX82:GY82)</f>
        <v>0</v>
      </c>
      <c r="HA82" s="192" t="str">
        <f t="shared" si="342"/>
        <v>0/-</v>
      </c>
      <c r="HB82" s="428"/>
      <c r="HC82" s="429"/>
      <c r="HD82" s="429"/>
      <c r="HE82" s="430">
        <f t="shared" si="343"/>
        <v>0</v>
      </c>
      <c r="HF82" s="28">
        <f t="shared" si="344"/>
        <v>0</v>
      </c>
      <c r="HG82" s="28" t="str">
        <f t="shared" si="345"/>
        <v>-</v>
      </c>
      <c r="HH82" s="191">
        <f>MAX(HF82:HG82)</f>
        <v>0</v>
      </c>
      <c r="HI82" s="192" t="str">
        <f t="shared" si="346"/>
        <v>0/-</v>
      </c>
      <c r="HJ82" s="428"/>
      <c r="HK82" s="429"/>
      <c r="HL82" s="429"/>
      <c r="HM82" s="430">
        <f t="shared" si="347"/>
        <v>0</v>
      </c>
      <c r="HN82" s="28">
        <f t="shared" si="348"/>
        <v>0</v>
      </c>
      <c r="HO82" s="28" t="str">
        <f t="shared" si="349"/>
        <v>-</v>
      </c>
      <c r="HP82" s="191">
        <f>MAX(HN82:HO82)</f>
        <v>0</v>
      </c>
      <c r="HQ82" s="192" t="str">
        <f t="shared" si="350"/>
        <v>0/-</v>
      </c>
      <c r="HR82" s="488"/>
      <c r="HS82" s="488"/>
      <c r="HT82" s="488"/>
      <c r="HU82" s="490"/>
      <c r="HV82" s="491">
        <f t="shared" si="351"/>
        <v>0</v>
      </c>
      <c r="HW82" s="492" t="str">
        <f t="shared" si="352"/>
        <v>Kém</v>
      </c>
      <c r="HX82" s="423">
        <f t="shared" si="353"/>
        <v>0</v>
      </c>
      <c r="HY82" s="489" t="str">
        <f t="shared" si="354"/>
        <v>Kém</v>
      </c>
      <c r="HZ82" s="427">
        <f t="shared" si="303"/>
        <v>0.4</v>
      </c>
      <c r="IA82" s="489" t="str">
        <f t="shared" si="355"/>
        <v>Kém</v>
      </c>
      <c r="IB82" s="488"/>
      <c r="IC82" s="488"/>
      <c r="ID82" s="488"/>
      <c r="IE82" s="493">
        <f>ROUND(SUM(IB82:ID82)/3,1)</f>
        <v>0</v>
      </c>
      <c r="IF82" s="427">
        <f t="shared" si="356"/>
        <v>0.2</v>
      </c>
      <c r="IG82" s="612" t="str">
        <f t="shared" si="357"/>
        <v>Kém</v>
      </c>
      <c r="IH82" s="489"/>
    </row>
    <row r="83" spans="1:242" s="17" customFormat="1" ht="19.5" customHeight="1" hidden="1">
      <c r="A83" s="15">
        <v>27</v>
      </c>
      <c r="B83" s="156" t="s">
        <v>86</v>
      </c>
      <c r="C83" s="157" t="s">
        <v>167</v>
      </c>
      <c r="D83" s="158" t="s">
        <v>168</v>
      </c>
      <c r="E83" s="82">
        <v>1.8</v>
      </c>
      <c r="F83" s="81"/>
      <c r="G83" s="81"/>
      <c r="H83" s="81" t="s">
        <v>230</v>
      </c>
      <c r="I83" s="84">
        <f aca="true" t="shared" si="421" ref="I83:I88">ROUND((E83+F83)/2,1)</f>
        <v>0.9</v>
      </c>
      <c r="J83" s="84" t="str">
        <f aca="true" t="shared" si="422" ref="J83:J88">IF(ISNUMBER(G83),ROUND((E83+G83)/2,1),"-")</f>
        <v>-</v>
      </c>
      <c r="K83" s="154">
        <f aca="true" t="shared" si="423" ref="K83:K88">MAX(I83:J83)</f>
        <v>0.9</v>
      </c>
      <c r="L83" s="160" t="str">
        <f aca="true" t="shared" si="424" ref="L83:L88">IF(I83&gt;=5,I83,IF(J83&gt;=5,I83&amp;"/"&amp;J83,I83&amp;"/"&amp;J83))</f>
        <v>0.9/-</v>
      </c>
      <c r="M83" s="38">
        <v>3.5</v>
      </c>
      <c r="N83" s="39">
        <v>0</v>
      </c>
      <c r="O83" s="39">
        <v>0</v>
      </c>
      <c r="P83" s="14" t="str">
        <f t="shared" si="420"/>
        <v>0/0</v>
      </c>
      <c r="Q83" s="38">
        <f aca="true" t="shared" si="425" ref="Q83:Q88">ROUND((M83+N83)/2,1)</f>
        <v>1.8</v>
      </c>
      <c r="R83" s="38">
        <f aca="true" t="shared" si="426" ref="R83:R88">IF(ISNUMBER(O83),ROUND((M83+O83)/2,1),"-")</f>
        <v>1.8</v>
      </c>
      <c r="S83" s="152">
        <f>MAX(Q83:R83)</f>
        <v>1.8</v>
      </c>
      <c r="T83" s="160" t="str">
        <f>IF(Q83&gt;=5,Q83,IF(R83&gt;=5,Q83&amp;"/"&amp;R83,Q83&amp;"/"&amp;R83))</f>
        <v>1.8/1.8</v>
      </c>
      <c r="U83" s="38">
        <v>0</v>
      </c>
      <c r="V83" s="81"/>
      <c r="W83" s="81"/>
      <c r="X83" s="81" t="s">
        <v>238</v>
      </c>
      <c r="Y83" s="84">
        <f aca="true" t="shared" si="427" ref="Y83:Y88">ROUND((U83+V83)/2,1)</f>
        <v>0</v>
      </c>
      <c r="Z83" s="84" t="str">
        <f aca="true" t="shared" si="428" ref="Z83:Z88">IF(ISNUMBER(W83),ROUND((U83+W83)/2,1),"-")</f>
        <v>-</v>
      </c>
      <c r="AA83" s="154">
        <f aca="true" t="shared" si="429" ref="AA83:AA88">MAX(Y83:Z83)</f>
        <v>0</v>
      </c>
      <c r="AB83" s="160" t="str">
        <f aca="true" t="shared" si="430" ref="AB83:AB88">IF(Y83&gt;=5,Y83,IF(Z83&gt;=5,Y83&amp;"/"&amp;Z83,Y83&amp;"/"&amp;Z83))</f>
        <v>0/-</v>
      </c>
      <c r="AC83" s="84"/>
      <c r="AD83" s="81"/>
      <c r="AE83" s="81"/>
      <c r="AF83" s="81" t="s">
        <v>235</v>
      </c>
      <c r="AG83" s="84">
        <f aca="true" t="shared" si="431" ref="AG83:AG88">ROUND((AC83+AD83)/2,1)</f>
        <v>0</v>
      </c>
      <c r="AH83" s="84" t="str">
        <f aca="true" t="shared" si="432" ref="AH83:AH88">IF(ISNUMBER(AE83),ROUND((AC83+AE83)/2,1),"-")</f>
        <v>-</v>
      </c>
      <c r="AI83" s="154"/>
      <c r="AJ83" s="160"/>
      <c r="AK83" s="84"/>
      <c r="AL83" s="81"/>
      <c r="AM83" s="81"/>
      <c r="AN83" s="85"/>
      <c r="AO83" s="84"/>
      <c r="AP83" s="84"/>
      <c r="AQ83" s="154"/>
      <c r="AR83" s="160"/>
      <c r="AS83" s="84"/>
      <c r="AT83" s="81"/>
      <c r="AU83" s="81"/>
      <c r="AV83" s="81" t="s">
        <v>232</v>
      </c>
      <c r="AW83" s="84"/>
      <c r="AX83" s="84"/>
      <c r="AY83" s="154"/>
      <c r="AZ83" s="160"/>
      <c r="BA83" s="107">
        <v>1</v>
      </c>
      <c r="BB83" s="167">
        <f aca="true" t="shared" si="433" ref="BB83:BB88">ROUND((K83*$L$3+S83*$T$3+AA83*$AB$3+AI83*$AJ$3+AQ83*$AR$3+AY83*$AZ$3+BA83*$BA$3)/$BB$3,1)</f>
        <v>0.4</v>
      </c>
      <c r="BC83" s="168" t="str">
        <f t="shared" si="419"/>
        <v>Kém</v>
      </c>
      <c r="BD83" s="75"/>
      <c r="BE83" s="39"/>
      <c r="BF83" s="39"/>
      <c r="BG83" s="14">
        <f>IF(ISBLANK(BF83),BE83,BE83&amp;"/"&amp;BF83)</f>
        <v>0</v>
      </c>
      <c r="BH83" s="40">
        <f aca="true" t="shared" si="434" ref="BH83:BH88">ROUND((BD83+BE83)/2,1)</f>
        <v>0</v>
      </c>
      <c r="BI83" s="40" t="str">
        <f aca="true" t="shared" si="435" ref="BI83:BI88">IF(ISNUMBER(BF83),ROUND((BD83+BF83)/2,1),"-")</f>
        <v>-</v>
      </c>
      <c r="BJ83" s="190">
        <f aca="true" t="shared" si="436" ref="BJ83:BJ88">MAX(BH83:BI83)</f>
        <v>0</v>
      </c>
      <c r="BK83" s="68" t="str">
        <f aca="true" t="shared" si="437" ref="BK83:BK88">IF(BH83&gt;=5,BH83,IF(BI83&gt;=5,BH83&amp;"/"&amp;BI83,BH83&amp;"/"&amp;BI83))</f>
        <v>0/-</v>
      </c>
      <c r="BL83" s="46"/>
      <c r="BM83" s="47"/>
      <c r="BN83" s="47"/>
      <c r="BO83" s="47">
        <f>ROUND((BM83*2+BN83)/3,0)</f>
        <v>0</v>
      </c>
      <c r="BP83" s="47"/>
      <c r="BQ83" s="47"/>
      <c r="BR83" s="47"/>
      <c r="BS83" s="48">
        <f>IF(ISBLANK(BR83),BO83,BO83&amp;"/"&amp;BR83)</f>
        <v>0</v>
      </c>
      <c r="BT83" s="46">
        <f>ROUND((BL83+BO83)/2,1)</f>
        <v>0</v>
      </c>
      <c r="BU83" s="46" t="str">
        <f>IF(ISNUMBER(BR83),ROUND((BL83+BR83)/2,1),"-")</f>
        <v>-</v>
      </c>
      <c r="BV83" s="191">
        <f>MAX(BT83:BU83)</f>
        <v>0</v>
      </c>
      <c r="BW83" s="192" t="str">
        <f>IF(BT83&gt;=5,BT83,IF(BU83&gt;=5,BT83&amp;"/"&amp;BU83,BT83&amp;"/"&amp;BU83))</f>
        <v>0/-</v>
      </c>
      <c r="BX83" s="38"/>
      <c r="BY83" s="39"/>
      <c r="BZ83" s="39"/>
      <c r="CA83" s="14">
        <f aca="true" t="shared" si="438" ref="CA83:CA88">IF(ISBLANK(BZ83),BY83,BY83&amp;"/"&amp;BZ83)</f>
        <v>0</v>
      </c>
      <c r="CB83" s="40">
        <f aca="true" t="shared" si="439" ref="CB83:CB88">ROUND((BX83+BY83)/2,1)</f>
        <v>0</v>
      </c>
      <c r="CC83" s="40" t="str">
        <f aca="true" t="shared" si="440" ref="CC83:CC88">IF(ISNUMBER(BZ83),ROUND((BX83+BZ83)/2,1),"-")</f>
        <v>-</v>
      </c>
      <c r="CD83" s="190">
        <f aca="true" t="shared" si="441" ref="CD83:CD88">MAX(CB83:CC83)</f>
        <v>0</v>
      </c>
      <c r="CE83" s="68" t="str">
        <f aca="true" t="shared" si="442" ref="CE83:CE88">IF(CB83&gt;=5,CB83,IF(CC83&gt;=5,CB83&amp;"/"&amp;CC83,CB83&amp;"/"&amp;CC83))</f>
        <v>0/-</v>
      </c>
      <c r="CF83" s="38"/>
      <c r="CG83" s="39"/>
      <c r="CH83" s="39"/>
      <c r="CI83" s="14">
        <f>IF(ISBLANK(CH83),CG83,CG83&amp;"/"&amp;CH83)</f>
        <v>0</v>
      </c>
      <c r="CJ83" s="40">
        <f aca="true" t="shared" si="443" ref="CJ83:CJ88">ROUND((CF83+CG83)/2,1)</f>
        <v>0</v>
      </c>
      <c r="CK83" s="40" t="str">
        <f aca="true" t="shared" si="444" ref="CK83:CK88">IF(ISNUMBER(CH83),ROUND((CF83+CH83)/2,1),"-")</f>
        <v>-</v>
      </c>
      <c r="CL83" s="190">
        <f aca="true" t="shared" si="445" ref="CL83:CL88">MAX(CJ83:CK83)</f>
        <v>0</v>
      </c>
      <c r="CM83" s="68" t="str">
        <f aca="true" t="shared" si="446" ref="CM83:CM88">IF(CJ83&gt;=5,CJ83,IF(CK83&gt;=5,CJ83&amp;"/"&amp;CK83,CJ83&amp;"/"&amp;CK83))</f>
        <v>0/-</v>
      </c>
      <c r="CN83" s="38"/>
      <c r="CO83" s="39"/>
      <c r="CP83" s="39"/>
      <c r="CQ83" s="14">
        <f aca="true" t="shared" si="447" ref="CQ83:CQ88">IF(ISBLANK(CP83),CO83,CO83&amp;"/"&amp;CP83)</f>
        <v>0</v>
      </c>
      <c r="CR83" s="40">
        <f aca="true" t="shared" si="448" ref="CR83:CR88">ROUND((CN83+CO83)/2,1)</f>
        <v>0</v>
      </c>
      <c r="CS83" s="40" t="str">
        <f aca="true" t="shared" si="449" ref="CS83:CS88">IF(ISNUMBER(CP83),ROUND((CN83+CP83)/2,1),"-")</f>
        <v>-</v>
      </c>
      <c r="CT83" s="190">
        <f aca="true" t="shared" si="450" ref="CT83:CT88">MAX(CR83:CS83)</f>
        <v>0</v>
      </c>
      <c r="CU83" s="68" t="str">
        <f aca="true" t="shared" si="451" ref="CU83:CU88">IF(CR83&gt;=5,CR83,IF(CS83&gt;=5,CR83&amp;"/"&amp;CS83,CR83&amp;"/"&amp;CS83))</f>
        <v>0/-</v>
      </c>
      <c r="CV83" s="38"/>
      <c r="CW83" s="39"/>
      <c r="CX83" s="39"/>
      <c r="CY83" s="14">
        <f>IF(ISBLANK(CX83),CW83,CW83&amp;"/"&amp;CX83)</f>
        <v>0</v>
      </c>
      <c r="CZ83" s="40">
        <f aca="true" t="shared" si="452" ref="CZ83:CZ88">ROUND((CV83+CW83)/2,1)</f>
        <v>0</v>
      </c>
      <c r="DA83" s="40" t="str">
        <f aca="true" t="shared" si="453" ref="DA83:DA88">IF(ISNUMBER(CX83),ROUND((CV83+CX83)/2,1),"-")</f>
        <v>-</v>
      </c>
      <c r="DB83" s="190">
        <f aca="true" t="shared" si="454" ref="DB83:DB88">MAX(CZ83:DA83)</f>
        <v>0</v>
      </c>
      <c r="DC83" s="68" t="str">
        <f aca="true" t="shared" si="455" ref="DC83:DC88">IF(CZ83&gt;=5,CZ83,IF(DA83&gt;=5,CZ83&amp;"/"&amp;DA83,CZ83&amp;"/"&amp;DA83))</f>
        <v>0/-</v>
      </c>
      <c r="DD83" s="38"/>
      <c r="DE83" s="39"/>
      <c r="DF83" s="39"/>
      <c r="DG83" s="14">
        <f aca="true" t="shared" si="456" ref="DG83:DG88">IF(ISBLANK(DF83),DE83,DE83&amp;"/"&amp;DF83)</f>
        <v>0</v>
      </c>
      <c r="DH83" s="40">
        <f aca="true" t="shared" si="457" ref="DH83:DH88">ROUND((DD83+DE83)/2,1)</f>
        <v>0</v>
      </c>
      <c r="DI83" s="40" t="str">
        <f aca="true" t="shared" si="458" ref="DI83:DI88">IF(ISNUMBER(DF83),ROUND((DD83+DF83)/2,1),"-")</f>
        <v>-</v>
      </c>
      <c r="DJ83" s="190">
        <f aca="true" t="shared" si="459" ref="DJ83:DJ88">MAX(DH83:DI83)</f>
        <v>0</v>
      </c>
      <c r="DK83" s="68" t="str">
        <f aca="true" t="shared" si="460" ref="DK83:DK88">IF(DH83&gt;=5,DH83,IF(DI83&gt;=5,DH83&amp;"/"&amp;DI83,DH83&amp;"/"&amp;DI83))</f>
        <v>0/-</v>
      </c>
      <c r="DL83" s="38"/>
      <c r="DM83" s="39"/>
      <c r="DN83" s="39"/>
      <c r="DO83" s="14">
        <f>IF(ISBLANK(DN83),DM83,DM83&amp;"/"&amp;DN83)</f>
        <v>0</v>
      </c>
      <c r="DP83" s="40">
        <f aca="true" t="shared" si="461" ref="DP83:DP88">ROUND((DL83+DM83)/2,1)</f>
        <v>0</v>
      </c>
      <c r="DQ83" s="40" t="str">
        <f aca="true" t="shared" si="462" ref="DQ83:DQ88">IF(ISNUMBER(DN83),ROUND((DL83+DN83)/2,1),"-")</f>
        <v>-</v>
      </c>
      <c r="DR83" s="190">
        <f aca="true" t="shared" si="463" ref="DR83:DR88">MAX(DP83:DQ83)</f>
        <v>0</v>
      </c>
      <c r="DS83" s="68" t="str">
        <f aca="true" t="shared" si="464" ref="DS83:DS88">IF(DP83&gt;=5,DP83,IF(DQ83&gt;=5,DP83&amp;"/"&amp;DQ83,DP83&amp;"/"&amp;DQ83))</f>
        <v>0/-</v>
      </c>
      <c r="DT83" s="69"/>
      <c r="DU83" s="45"/>
      <c r="DV83" s="45">
        <v>0</v>
      </c>
      <c r="DW83" s="51">
        <f aca="true" t="shared" si="465" ref="DW83:DW88">ROUND(SUM(DT83:DV83)/3,1)</f>
        <v>0</v>
      </c>
      <c r="DX83" s="43"/>
      <c r="DY83" s="65">
        <f>ROUND((CL83*$CM$3+CT83*$CU$3+DB83*$DC$3+DJ83*$DK$3+DX83*$DX$3+BJ83*$BK$3+BV83*$BW$3+CD83*$CE$3+DW83*$DW$3+DR83*$DS$3)/$DY$3,1)</f>
        <v>0</v>
      </c>
      <c r="DZ83" s="65"/>
      <c r="EA83" s="65">
        <f aca="true" t="shared" si="466" ref="EA83:EA88">ROUND((BB83*$BB$3+DY83*$DY$3)/$EA$3,1)</f>
        <v>0.2</v>
      </c>
      <c r="EB83" s="177"/>
      <c r="EC83" s="428"/>
      <c r="ED83" s="429"/>
      <c r="EE83" s="429"/>
      <c r="EF83" s="430">
        <f t="shared" si="305"/>
        <v>0</v>
      </c>
      <c r="EG83" s="28">
        <f t="shared" si="306"/>
        <v>0</v>
      </c>
      <c r="EH83" s="28" t="str">
        <f t="shared" si="307"/>
        <v>-</v>
      </c>
      <c r="EI83" s="191">
        <f>MAX(EG83:EH83)</f>
        <v>0</v>
      </c>
      <c r="EJ83" s="192" t="str">
        <f t="shared" si="308"/>
        <v>0/-</v>
      </c>
      <c r="EK83" s="428"/>
      <c r="EL83" s="429"/>
      <c r="EM83" s="429"/>
      <c r="EN83" s="430">
        <f t="shared" si="309"/>
        <v>0</v>
      </c>
      <c r="EO83" s="28">
        <f t="shared" si="310"/>
        <v>0</v>
      </c>
      <c r="EP83" s="28" t="str">
        <f t="shared" si="311"/>
        <v>-</v>
      </c>
      <c r="EQ83" s="191">
        <f>MAX(EO83:EP83)</f>
        <v>0</v>
      </c>
      <c r="ER83" s="192" t="str">
        <f t="shared" si="312"/>
        <v>0/-</v>
      </c>
      <c r="ES83" s="428"/>
      <c r="ET83" s="429"/>
      <c r="EU83" s="429"/>
      <c r="EV83" s="430">
        <f t="shared" si="313"/>
        <v>0</v>
      </c>
      <c r="EW83" s="28">
        <f t="shared" si="314"/>
        <v>0</v>
      </c>
      <c r="EX83" s="28" t="str">
        <f t="shared" si="315"/>
        <v>-</v>
      </c>
      <c r="EY83" s="191">
        <f>MAX(EW83:EX83)</f>
        <v>0</v>
      </c>
      <c r="EZ83" s="192" t="str">
        <f t="shared" si="316"/>
        <v>0/-</v>
      </c>
      <c r="FA83" s="428"/>
      <c r="FB83" s="429"/>
      <c r="FC83" s="429"/>
      <c r="FD83" s="430">
        <f t="shared" si="317"/>
        <v>0</v>
      </c>
      <c r="FE83" s="28">
        <f t="shared" si="318"/>
        <v>0</v>
      </c>
      <c r="FF83" s="28" t="str">
        <f t="shared" si="319"/>
        <v>-</v>
      </c>
      <c r="FG83" s="191">
        <f>MAX(FE83:FF83)</f>
        <v>0</v>
      </c>
      <c r="FH83" s="192" t="str">
        <f t="shared" si="320"/>
        <v>0/-</v>
      </c>
      <c r="FI83" s="428"/>
      <c r="FJ83" s="429"/>
      <c r="FK83" s="429"/>
      <c r="FL83" s="430">
        <f t="shared" si="321"/>
        <v>0</v>
      </c>
      <c r="FM83" s="28">
        <f t="shared" si="322"/>
        <v>0</v>
      </c>
      <c r="FN83" s="28" t="str">
        <f t="shared" si="323"/>
        <v>-</v>
      </c>
      <c r="FO83" s="191">
        <f>MAX(FM83:FN83)</f>
        <v>0</v>
      </c>
      <c r="FP83" s="192" t="str">
        <f t="shared" si="324"/>
        <v>0/-</v>
      </c>
      <c r="FQ83" s="428"/>
      <c r="FR83" s="429"/>
      <c r="FS83" s="429"/>
      <c r="FT83" s="430">
        <f t="shared" si="325"/>
        <v>0</v>
      </c>
      <c r="FU83" s="28">
        <f t="shared" si="326"/>
        <v>0</v>
      </c>
      <c r="FV83" s="28" t="str">
        <f t="shared" si="327"/>
        <v>-</v>
      </c>
      <c r="FW83" s="191">
        <f>MAX(FU83:FV83)</f>
        <v>0</v>
      </c>
      <c r="FX83" s="487" t="str">
        <f t="shared" si="328"/>
        <v>0/-</v>
      </c>
      <c r="FY83" s="488"/>
      <c r="FZ83" s="488"/>
      <c r="GA83" s="488"/>
      <c r="GB83" s="268">
        <f t="shared" si="329"/>
        <v>0</v>
      </c>
      <c r="GC83" s="489" t="str">
        <f t="shared" si="330"/>
        <v>Kém</v>
      </c>
      <c r="GD83" s="428"/>
      <c r="GE83" s="429"/>
      <c r="GF83" s="429"/>
      <c r="GG83" s="430">
        <f t="shared" si="331"/>
        <v>0</v>
      </c>
      <c r="GH83" s="28">
        <f t="shared" si="332"/>
        <v>0</v>
      </c>
      <c r="GI83" s="28" t="str">
        <f t="shared" si="333"/>
        <v>-</v>
      </c>
      <c r="GJ83" s="191">
        <f>MAX(GH83:GI83)</f>
        <v>0</v>
      </c>
      <c r="GK83" s="192" t="str">
        <f t="shared" si="334"/>
        <v>0/-</v>
      </c>
      <c r="GL83" s="428"/>
      <c r="GM83" s="429"/>
      <c r="GN83" s="429"/>
      <c r="GO83" s="430">
        <f t="shared" si="335"/>
        <v>0</v>
      </c>
      <c r="GP83" s="28">
        <f t="shared" si="336"/>
        <v>0</v>
      </c>
      <c r="GQ83" s="28" t="str">
        <f t="shared" si="337"/>
        <v>-</v>
      </c>
      <c r="GR83" s="191">
        <f>MAX(GP83:GQ83)</f>
        <v>0</v>
      </c>
      <c r="GS83" s="192" t="str">
        <f t="shared" si="338"/>
        <v>0/-</v>
      </c>
      <c r="GT83" s="428"/>
      <c r="GU83" s="429"/>
      <c r="GV83" s="429"/>
      <c r="GW83" s="430">
        <f t="shared" si="339"/>
        <v>0</v>
      </c>
      <c r="GX83" s="28">
        <f t="shared" si="340"/>
        <v>0</v>
      </c>
      <c r="GY83" s="28" t="str">
        <f t="shared" si="341"/>
        <v>-</v>
      </c>
      <c r="GZ83" s="191">
        <f>MAX(GX83:GY83)</f>
        <v>0</v>
      </c>
      <c r="HA83" s="192" t="str">
        <f t="shared" si="342"/>
        <v>0/-</v>
      </c>
      <c r="HB83" s="428"/>
      <c r="HC83" s="429"/>
      <c r="HD83" s="429"/>
      <c r="HE83" s="430">
        <f t="shared" si="343"/>
        <v>0</v>
      </c>
      <c r="HF83" s="28">
        <f t="shared" si="344"/>
        <v>0</v>
      </c>
      <c r="HG83" s="28" t="str">
        <f t="shared" si="345"/>
        <v>-</v>
      </c>
      <c r="HH83" s="191">
        <f>MAX(HF83:HG83)</f>
        <v>0</v>
      </c>
      <c r="HI83" s="192" t="str">
        <f t="shared" si="346"/>
        <v>0/-</v>
      </c>
      <c r="HJ83" s="428"/>
      <c r="HK83" s="429"/>
      <c r="HL83" s="429"/>
      <c r="HM83" s="430">
        <f t="shared" si="347"/>
        <v>0</v>
      </c>
      <c r="HN83" s="28">
        <f t="shared" si="348"/>
        <v>0</v>
      </c>
      <c r="HO83" s="28" t="str">
        <f t="shared" si="349"/>
        <v>-</v>
      </c>
      <c r="HP83" s="191">
        <f>MAX(HN83:HO83)</f>
        <v>0</v>
      </c>
      <c r="HQ83" s="192" t="str">
        <f t="shared" si="350"/>
        <v>0/-</v>
      </c>
      <c r="HR83" s="488"/>
      <c r="HS83" s="488"/>
      <c r="HT83" s="488"/>
      <c r="HU83" s="490"/>
      <c r="HV83" s="491">
        <f t="shared" si="351"/>
        <v>0</v>
      </c>
      <c r="HW83" s="492" t="str">
        <f t="shared" si="352"/>
        <v>Kém</v>
      </c>
      <c r="HX83" s="423">
        <f t="shared" si="353"/>
        <v>0</v>
      </c>
      <c r="HY83" s="489" t="str">
        <f t="shared" si="354"/>
        <v>Kém</v>
      </c>
      <c r="HZ83" s="427">
        <f t="shared" si="303"/>
        <v>0.1</v>
      </c>
      <c r="IA83" s="489" t="str">
        <f t="shared" si="355"/>
        <v>Kém</v>
      </c>
      <c r="IB83" s="488"/>
      <c r="IC83" s="488"/>
      <c r="ID83" s="488"/>
      <c r="IE83" s="493">
        <f>ROUND(SUM(IB83:ID83)/3,1)</f>
        <v>0</v>
      </c>
      <c r="IF83" s="427">
        <f t="shared" si="356"/>
        <v>0.1</v>
      </c>
      <c r="IG83" s="612" t="str">
        <f t="shared" si="357"/>
        <v>Kém</v>
      </c>
      <c r="IH83" s="489"/>
    </row>
    <row r="84" spans="1:242" s="27" customFormat="1" ht="19.5" customHeight="1" hidden="1">
      <c r="A84" s="15">
        <v>48</v>
      </c>
      <c r="B84" s="156" t="s">
        <v>109</v>
      </c>
      <c r="C84" s="157" t="s">
        <v>187</v>
      </c>
      <c r="D84" s="158" t="s">
        <v>199</v>
      </c>
      <c r="E84" s="201">
        <v>4.8</v>
      </c>
      <c r="F84" s="202">
        <v>0</v>
      </c>
      <c r="G84" s="202">
        <v>5</v>
      </c>
      <c r="H84" s="203" t="str">
        <f>IF(ISBLANK(G84),F84,F84&amp;"/"&amp;G84)</f>
        <v>0/5</v>
      </c>
      <c r="I84" s="206">
        <f t="shared" si="421"/>
        <v>2.4</v>
      </c>
      <c r="J84" s="206">
        <f t="shared" si="422"/>
        <v>4.9</v>
      </c>
      <c r="K84" s="219">
        <f t="shared" si="423"/>
        <v>4.9</v>
      </c>
      <c r="L84" s="252" t="str">
        <f t="shared" si="424"/>
        <v>2.4/4.9</v>
      </c>
      <c r="M84" s="206">
        <v>6</v>
      </c>
      <c r="N84" s="202">
        <v>3</v>
      </c>
      <c r="O84" s="202">
        <v>5</v>
      </c>
      <c r="P84" s="203" t="str">
        <f t="shared" si="420"/>
        <v>3/5</v>
      </c>
      <c r="Q84" s="206">
        <f t="shared" si="425"/>
        <v>4.5</v>
      </c>
      <c r="R84" s="206">
        <f t="shared" si="426"/>
        <v>5.5</v>
      </c>
      <c r="S84" s="219">
        <f>MAX(Q84:R84)</f>
        <v>5.5</v>
      </c>
      <c r="T84" s="245" t="str">
        <f>IF(Q84&gt;=5,Q84,IF(R84&gt;=5,Q84&amp;"/"&amp;R84,Q84&amp;"/"&amp;R84))</f>
        <v>4.5/5.5</v>
      </c>
      <c r="U84" s="206">
        <v>5.3</v>
      </c>
      <c r="V84" s="202">
        <v>2</v>
      </c>
      <c r="W84" s="202">
        <v>1</v>
      </c>
      <c r="X84" s="203" t="str">
        <f>IF(ISBLANK(W84),V84,V84&amp;"/"&amp;W84)</f>
        <v>2/1</v>
      </c>
      <c r="Y84" s="206">
        <f t="shared" si="427"/>
        <v>3.7</v>
      </c>
      <c r="Z84" s="206">
        <f t="shared" si="428"/>
        <v>3.2</v>
      </c>
      <c r="AA84" s="219">
        <f t="shared" si="429"/>
        <v>3.7</v>
      </c>
      <c r="AB84" s="252" t="str">
        <f t="shared" si="430"/>
        <v>3.7/3.2</v>
      </c>
      <c r="AC84" s="206">
        <v>4</v>
      </c>
      <c r="AD84" s="202">
        <v>4</v>
      </c>
      <c r="AE84" s="202">
        <v>7</v>
      </c>
      <c r="AF84" s="203" t="str">
        <f>IF(ISBLANK(AE84),AD84,AD84&amp;"/"&amp;AE84)</f>
        <v>4/7</v>
      </c>
      <c r="AG84" s="206">
        <f t="shared" si="431"/>
        <v>4</v>
      </c>
      <c r="AH84" s="206">
        <f t="shared" si="432"/>
        <v>5.5</v>
      </c>
      <c r="AI84" s="219">
        <f>MAX(AG84:AH84)</f>
        <v>5.5</v>
      </c>
      <c r="AJ84" s="245" t="str">
        <f>IF(AG84&gt;=5,AG84,IF(AH84&gt;=5,AG84&amp;"/"&amp;AH84,AG84&amp;"/"&amp;AH84))</f>
        <v>4/5.5</v>
      </c>
      <c r="AK84" s="206">
        <v>3</v>
      </c>
      <c r="AL84" s="202">
        <v>0</v>
      </c>
      <c r="AM84" s="202">
        <v>4</v>
      </c>
      <c r="AN84" s="203" t="str">
        <f>IF(ISBLANK(AM84),AL84,AL84&amp;"/"&amp;AM84)</f>
        <v>0/4</v>
      </c>
      <c r="AO84" s="206">
        <f>ROUND((AK84+AL84)/2,1)</f>
        <v>1.5</v>
      </c>
      <c r="AP84" s="206">
        <f>IF(ISNUMBER(AM84),ROUND((AK84+AM84)/2,1),"-")</f>
        <v>3.5</v>
      </c>
      <c r="AQ84" s="219">
        <f>MAX(AO84:AP84)</f>
        <v>3.5</v>
      </c>
      <c r="AR84" s="252" t="str">
        <f>IF(AO84&gt;=5,AO84,IF(AP84&gt;=5,AO84&amp;"/"&amp;AP84,AO84&amp;"/"&amp;AP84))</f>
        <v>1.5/3.5</v>
      </c>
      <c r="AS84" s="206">
        <v>3</v>
      </c>
      <c r="AT84" s="202">
        <v>0</v>
      </c>
      <c r="AU84" s="202">
        <v>0</v>
      </c>
      <c r="AV84" s="203" t="str">
        <f>IF(ISBLANK(AU84),AT84,AT84&amp;"/"&amp;AU84)</f>
        <v>0/0</v>
      </c>
      <c r="AW84" s="206">
        <f>ROUND((AS84+AT84)/2,1)</f>
        <v>1.5</v>
      </c>
      <c r="AX84" s="206">
        <f>IF(ISNUMBER(AU84),ROUND((AS84+AU84)/2,1),"-")</f>
        <v>1.5</v>
      </c>
      <c r="AY84" s="219">
        <f>MAX(AW84:AX84)</f>
        <v>1.5</v>
      </c>
      <c r="AZ84" s="252" t="str">
        <f>IF(AW84&gt;=5,AW84,IF(AX84&gt;=5,AW84&amp;"/"&amp;AX84,AW84&amp;"/"&amp;AX84))</f>
        <v>1.5/1.5</v>
      </c>
      <c r="BA84" s="231">
        <v>1</v>
      </c>
      <c r="BB84" s="167">
        <f t="shared" si="433"/>
        <v>3.8</v>
      </c>
      <c r="BC84" s="235" t="str">
        <f t="shared" si="419"/>
        <v>Kém</v>
      </c>
      <c r="BD84" s="201">
        <v>5</v>
      </c>
      <c r="BE84" s="226"/>
      <c r="BF84" s="226"/>
      <c r="BG84" s="226" t="s">
        <v>232</v>
      </c>
      <c r="BH84" s="227">
        <f t="shared" si="434"/>
        <v>2.5</v>
      </c>
      <c r="BI84" s="227" t="str">
        <f t="shared" si="435"/>
        <v>-</v>
      </c>
      <c r="BJ84" s="228">
        <f t="shared" si="436"/>
        <v>2.5</v>
      </c>
      <c r="BK84" s="215" t="str">
        <f t="shared" si="437"/>
        <v>2.5/-</v>
      </c>
      <c r="BL84" s="211"/>
      <c r="BM84" s="212"/>
      <c r="BN84" s="212"/>
      <c r="BO84" s="236">
        <f>IF(ISBLANK(BN84),BM84,BM84&amp;"/"&amp;BN84)</f>
        <v>0</v>
      </c>
      <c r="BP84" s="211">
        <f>ROUND((BL84+BM84)/2,1)</f>
        <v>0</v>
      </c>
      <c r="BQ84" s="211" t="str">
        <f>IF(ISNUMBER(BN84),ROUND((BL84+BN84)/2,1),"-")</f>
        <v>-</v>
      </c>
      <c r="BR84" s="214">
        <f>MAX(BP84:BQ84)</f>
        <v>0</v>
      </c>
      <c r="BS84" s="215" t="str">
        <f>IF(BP84&gt;=5,BP84,IF(BQ84&gt;=5,BP84&amp;"/"&amp;BQ84,BP84&amp;"/"&amp;BQ84))</f>
        <v>0/-</v>
      </c>
      <c r="BT84" s="204"/>
      <c r="BU84" s="204"/>
      <c r="BV84" s="209"/>
      <c r="BW84" s="216"/>
      <c r="BX84" s="206">
        <v>2.5</v>
      </c>
      <c r="BY84" s="202">
        <v>2</v>
      </c>
      <c r="BZ84" s="202">
        <v>0</v>
      </c>
      <c r="CA84" s="203" t="str">
        <f t="shared" si="438"/>
        <v>2/0</v>
      </c>
      <c r="CB84" s="204">
        <f t="shared" si="439"/>
        <v>2.3</v>
      </c>
      <c r="CC84" s="204">
        <f t="shared" si="440"/>
        <v>1.3</v>
      </c>
      <c r="CD84" s="209">
        <f t="shared" si="441"/>
        <v>2.3</v>
      </c>
      <c r="CE84" s="215" t="str">
        <f t="shared" si="442"/>
        <v>2.3/1.3</v>
      </c>
      <c r="CF84" s="220">
        <v>0</v>
      </c>
      <c r="CG84" s="213"/>
      <c r="CH84" s="213"/>
      <c r="CI84" s="213" t="s">
        <v>240</v>
      </c>
      <c r="CJ84" s="211">
        <f t="shared" si="443"/>
        <v>0</v>
      </c>
      <c r="CK84" s="211" t="str">
        <f t="shared" si="444"/>
        <v>-</v>
      </c>
      <c r="CL84" s="214">
        <f t="shared" si="445"/>
        <v>0</v>
      </c>
      <c r="CM84" s="215" t="str">
        <f t="shared" si="446"/>
        <v>0/-</v>
      </c>
      <c r="CN84" s="206">
        <v>5</v>
      </c>
      <c r="CO84" s="202">
        <v>0</v>
      </c>
      <c r="CP84" s="202"/>
      <c r="CQ84" s="203">
        <f t="shared" si="447"/>
        <v>0</v>
      </c>
      <c r="CR84" s="204">
        <f t="shared" si="448"/>
        <v>2.5</v>
      </c>
      <c r="CS84" s="204" t="str">
        <f t="shared" si="449"/>
        <v>-</v>
      </c>
      <c r="CT84" s="209">
        <f t="shared" si="450"/>
        <v>2.5</v>
      </c>
      <c r="CU84" s="215" t="str">
        <f t="shared" si="451"/>
        <v>2.5/-</v>
      </c>
      <c r="CV84" s="220"/>
      <c r="CW84" s="213"/>
      <c r="CX84" s="213"/>
      <c r="CY84" s="213" t="s">
        <v>240</v>
      </c>
      <c r="CZ84" s="211">
        <f t="shared" si="452"/>
        <v>0</v>
      </c>
      <c r="DA84" s="211" t="str">
        <f t="shared" si="453"/>
        <v>-</v>
      </c>
      <c r="DB84" s="214">
        <f t="shared" si="454"/>
        <v>0</v>
      </c>
      <c r="DC84" s="215" t="str">
        <f t="shared" si="455"/>
        <v>0/-</v>
      </c>
      <c r="DD84" s="206">
        <v>5</v>
      </c>
      <c r="DE84" s="202">
        <v>1</v>
      </c>
      <c r="DF84" s="202">
        <v>0</v>
      </c>
      <c r="DG84" s="203" t="str">
        <f t="shared" si="456"/>
        <v>1/0</v>
      </c>
      <c r="DH84" s="204">
        <f t="shared" si="457"/>
        <v>3</v>
      </c>
      <c r="DI84" s="204">
        <f t="shared" si="458"/>
        <v>2.5</v>
      </c>
      <c r="DJ84" s="209">
        <f t="shared" si="459"/>
        <v>3</v>
      </c>
      <c r="DK84" s="215" t="str">
        <f t="shared" si="460"/>
        <v>3/2.5</v>
      </c>
      <c r="DL84" s="220"/>
      <c r="DM84" s="213"/>
      <c r="DN84" s="213"/>
      <c r="DO84" s="213" t="s">
        <v>240</v>
      </c>
      <c r="DP84" s="211">
        <f t="shared" si="461"/>
        <v>0</v>
      </c>
      <c r="DQ84" s="211" t="str">
        <f t="shared" si="462"/>
        <v>-</v>
      </c>
      <c r="DR84" s="214">
        <f t="shared" si="463"/>
        <v>0</v>
      </c>
      <c r="DS84" s="215" t="str">
        <f t="shared" si="464"/>
        <v>0/-</v>
      </c>
      <c r="DT84" s="229">
        <v>1</v>
      </c>
      <c r="DU84" s="222">
        <v>5</v>
      </c>
      <c r="DV84" s="222">
        <v>7</v>
      </c>
      <c r="DW84" s="217">
        <f t="shared" si="465"/>
        <v>4.3</v>
      </c>
      <c r="DX84" s="246"/>
      <c r="DY84" s="65">
        <f>ROUND((CL84*$CM$3+CT84*$CU$3+DB84*$DC$3+DJ84*$DK$3+DX84*$DX$3+BJ84*$BK$3+BR84*$BW$3+CD84*$CE$3+DW84*$DW$3+DR84*$DS$3)/$DY$3,1)</f>
        <v>1.6</v>
      </c>
      <c r="DZ84" s="218" t="str">
        <f>IF(DY84&lt;4,"Kém",IF(DY84&lt;5,"Yếu",IF(DY84&lt;6,"TB",IF(DY84&lt;7,"TBK",IF(DY84&lt;8,"Khá",IF(DY84&lt;9,"Giỏi","XS"))))))</f>
        <v>Kém</v>
      </c>
      <c r="EA84" s="65">
        <f t="shared" si="466"/>
        <v>2.5</v>
      </c>
      <c r="EB84" s="218" t="str">
        <f>IF(EA84&lt;4,"Kém",IF(EA84&lt;5,"Yếu",IF(EA84&lt;6,"TB",IF(EA84&lt;7,"TBK",IF(EA84&lt;8,"Khá",IF(EA84&lt;9,"Giỏi","XS"))))))</f>
        <v>Kém</v>
      </c>
      <c r="EC84" s="428"/>
      <c r="ED84" s="429"/>
      <c r="EE84" s="429"/>
      <c r="EF84" s="430">
        <f t="shared" si="305"/>
        <v>0</v>
      </c>
      <c r="EG84" s="28">
        <f t="shared" si="306"/>
        <v>0</v>
      </c>
      <c r="EH84" s="28" t="str">
        <f t="shared" si="307"/>
        <v>-</v>
      </c>
      <c r="EI84" s="191">
        <f>MAX(EG84:EH84)</f>
        <v>0</v>
      </c>
      <c r="EJ84" s="192" t="str">
        <f t="shared" si="308"/>
        <v>0/-</v>
      </c>
      <c r="EK84" s="428"/>
      <c r="EL84" s="429"/>
      <c r="EM84" s="429"/>
      <c r="EN84" s="430">
        <f t="shared" si="309"/>
        <v>0</v>
      </c>
      <c r="EO84" s="28">
        <f t="shared" si="310"/>
        <v>0</v>
      </c>
      <c r="EP84" s="28" t="str">
        <f t="shared" si="311"/>
        <v>-</v>
      </c>
      <c r="EQ84" s="191">
        <f>MAX(EO84:EP84)</f>
        <v>0</v>
      </c>
      <c r="ER84" s="192" t="str">
        <f t="shared" si="312"/>
        <v>0/-</v>
      </c>
      <c r="ES84" s="428"/>
      <c r="ET84" s="429"/>
      <c r="EU84" s="429"/>
      <c r="EV84" s="430">
        <f t="shared" si="313"/>
        <v>0</v>
      </c>
      <c r="EW84" s="28">
        <f t="shared" si="314"/>
        <v>0</v>
      </c>
      <c r="EX84" s="28" t="str">
        <f t="shared" si="315"/>
        <v>-</v>
      </c>
      <c r="EY84" s="191">
        <f>MAX(EW84:EX84)</f>
        <v>0</v>
      </c>
      <c r="EZ84" s="192" t="str">
        <f t="shared" si="316"/>
        <v>0/-</v>
      </c>
      <c r="FA84" s="428"/>
      <c r="FB84" s="429"/>
      <c r="FC84" s="429"/>
      <c r="FD84" s="430">
        <f t="shared" si="317"/>
        <v>0</v>
      </c>
      <c r="FE84" s="28">
        <f t="shared" si="318"/>
        <v>0</v>
      </c>
      <c r="FF84" s="28" t="str">
        <f t="shared" si="319"/>
        <v>-</v>
      </c>
      <c r="FG84" s="191">
        <f>MAX(FE84:FF84)</f>
        <v>0</v>
      </c>
      <c r="FH84" s="192" t="str">
        <f t="shared" si="320"/>
        <v>0/-</v>
      </c>
      <c r="FI84" s="428"/>
      <c r="FJ84" s="429"/>
      <c r="FK84" s="429"/>
      <c r="FL84" s="430">
        <f t="shared" si="321"/>
        <v>0</v>
      </c>
      <c r="FM84" s="28">
        <f t="shared" si="322"/>
        <v>0</v>
      </c>
      <c r="FN84" s="28" t="str">
        <f t="shared" si="323"/>
        <v>-</v>
      </c>
      <c r="FO84" s="191">
        <f>MAX(FM84:FN84)</f>
        <v>0</v>
      </c>
      <c r="FP84" s="192" t="str">
        <f t="shared" si="324"/>
        <v>0/-</v>
      </c>
      <c r="FQ84" s="428"/>
      <c r="FR84" s="429"/>
      <c r="FS84" s="429"/>
      <c r="FT84" s="430">
        <f t="shared" si="325"/>
        <v>0</v>
      </c>
      <c r="FU84" s="28">
        <f t="shared" si="326"/>
        <v>0</v>
      </c>
      <c r="FV84" s="28" t="str">
        <f t="shared" si="327"/>
        <v>-</v>
      </c>
      <c r="FW84" s="191">
        <f>MAX(FU84:FV84)</f>
        <v>0</v>
      </c>
      <c r="FX84" s="487" t="str">
        <f t="shared" si="328"/>
        <v>0/-</v>
      </c>
      <c r="FY84" s="488"/>
      <c r="FZ84" s="488"/>
      <c r="GA84" s="488"/>
      <c r="GB84" s="268">
        <f t="shared" si="329"/>
        <v>0</v>
      </c>
      <c r="GC84" s="489" t="str">
        <f t="shared" si="330"/>
        <v>Kém</v>
      </c>
      <c r="GD84" s="428"/>
      <c r="GE84" s="429"/>
      <c r="GF84" s="429"/>
      <c r="GG84" s="430">
        <f t="shared" si="331"/>
        <v>0</v>
      </c>
      <c r="GH84" s="28">
        <f t="shared" si="332"/>
        <v>0</v>
      </c>
      <c r="GI84" s="28" t="str">
        <f t="shared" si="333"/>
        <v>-</v>
      </c>
      <c r="GJ84" s="191">
        <f>MAX(GH84:GI84)</f>
        <v>0</v>
      </c>
      <c r="GK84" s="192" t="str">
        <f t="shared" si="334"/>
        <v>0/-</v>
      </c>
      <c r="GL84" s="428"/>
      <c r="GM84" s="429"/>
      <c r="GN84" s="429"/>
      <c r="GO84" s="430">
        <f t="shared" si="335"/>
        <v>0</v>
      </c>
      <c r="GP84" s="28">
        <f t="shared" si="336"/>
        <v>0</v>
      </c>
      <c r="GQ84" s="28" t="str">
        <f t="shared" si="337"/>
        <v>-</v>
      </c>
      <c r="GR84" s="191">
        <f>MAX(GP84:GQ84)</f>
        <v>0</v>
      </c>
      <c r="GS84" s="192" t="str">
        <f t="shared" si="338"/>
        <v>0/-</v>
      </c>
      <c r="GT84" s="428"/>
      <c r="GU84" s="429"/>
      <c r="GV84" s="429"/>
      <c r="GW84" s="430">
        <f t="shared" si="339"/>
        <v>0</v>
      </c>
      <c r="GX84" s="28">
        <f t="shared" si="340"/>
        <v>0</v>
      </c>
      <c r="GY84" s="28" t="str">
        <f t="shared" si="341"/>
        <v>-</v>
      </c>
      <c r="GZ84" s="191">
        <f>MAX(GX84:GY84)</f>
        <v>0</v>
      </c>
      <c r="HA84" s="192" t="str">
        <f t="shared" si="342"/>
        <v>0/-</v>
      </c>
      <c r="HB84" s="428"/>
      <c r="HC84" s="429"/>
      <c r="HD84" s="429"/>
      <c r="HE84" s="430">
        <f t="shared" si="343"/>
        <v>0</v>
      </c>
      <c r="HF84" s="28">
        <f t="shared" si="344"/>
        <v>0</v>
      </c>
      <c r="HG84" s="28" t="str">
        <f t="shared" si="345"/>
        <v>-</v>
      </c>
      <c r="HH84" s="191">
        <f>MAX(HF84:HG84)</f>
        <v>0</v>
      </c>
      <c r="HI84" s="192" t="str">
        <f t="shared" si="346"/>
        <v>0/-</v>
      </c>
      <c r="HJ84" s="428"/>
      <c r="HK84" s="429"/>
      <c r="HL84" s="429"/>
      <c r="HM84" s="430">
        <f t="shared" si="347"/>
        <v>0</v>
      </c>
      <c r="HN84" s="28">
        <f t="shared" si="348"/>
        <v>0</v>
      </c>
      <c r="HO84" s="28" t="str">
        <f t="shared" si="349"/>
        <v>-</v>
      </c>
      <c r="HP84" s="191">
        <f>MAX(HN84:HO84)</f>
        <v>0</v>
      </c>
      <c r="HQ84" s="192" t="str">
        <f t="shared" si="350"/>
        <v>0/-</v>
      </c>
      <c r="HR84" s="488"/>
      <c r="HS84" s="488"/>
      <c r="HT84" s="488"/>
      <c r="HU84" s="490"/>
      <c r="HV84" s="491">
        <f t="shared" si="351"/>
        <v>0</v>
      </c>
      <c r="HW84" s="492" t="str">
        <f t="shared" si="352"/>
        <v>Kém</v>
      </c>
      <c r="HX84" s="423">
        <f t="shared" si="353"/>
        <v>0</v>
      </c>
      <c r="HY84" s="489" t="str">
        <f t="shared" si="354"/>
        <v>Kém</v>
      </c>
      <c r="HZ84" s="427">
        <f t="shared" si="303"/>
        <v>1.3</v>
      </c>
      <c r="IA84" s="489" t="str">
        <f t="shared" si="355"/>
        <v>Kém</v>
      </c>
      <c r="IB84" s="488"/>
      <c r="IC84" s="488"/>
      <c r="ID84" s="488"/>
      <c r="IE84" s="493">
        <f>ROUND(SUM(IB84:ID84)/3,1)</f>
        <v>0</v>
      </c>
      <c r="IF84" s="427">
        <f t="shared" si="356"/>
        <v>0.7</v>
      </c>
      <c r="IG84" s="612" t="str">
        <f t="shared" si="357"/>
        <v>Kém</v>
      </c>
      <c r="IH84" s="489"/>
    </row>
    <row r="85" spans="1:242" s="17" customFormat="1" ht="19.5" customHeight="1" hidden="1">
      <c r="A85" s="15">
        <v>50</v>
      </c>
      <c r="B85" s="156" t="s">
        <v>111</v>
      </c>
      <c r="C85" s="157" t="s">
        <v>201</v>
      </c>
      <c r="D85" s="158" t="s">
        <v>43</v>
      </c>
      <c r="E85" s="201">
        <v>5.6</v>
      </c>
      <c r="F85" s="202">
        <v>1</v>
      </c>
      <c r="G85" s="202">
        <v>0</v>
      </c>
      <c r="H85" s="203" t="str">
        <f>IF(ISBLANK(G85),F85,F85&amp;"/"&amp;G85)</f>
        <v>1/0</v>
      </c>
      <c r="I85" s="206">
        <f t="shared" si="421"/>
        <v>3.3</v>
      </c>
      <c r="J85" s="206">
        <f t="shared" si="422"/>
        <v>2.8</v>
      </c>
      <c r="K85" s="219">
        <f t="shared" si="423"/>
        <v>3.3</v>
      </c>
      <c r="L85" s="252" t="str">
        <f t="shared" si="424"/>
        <v>3.3/2.8</v>
      </c>
      <c r="M85" s="206">
        <v>6.5</v>
      </c>
      <c r="N85" s="202">
        <v>0</v>
      </c>
      <c r="O85" s="202">
        <v>1</v>
      </c>
      <c r="P85" s="203" t="str">
        <f t="shared" si="420"/>
        <v>0/1</v>
      </c>
      <c r="Q85" s="206">
        <f t="shared" si="425"/>
        <v>3.3</v>
      </c>
      <c r="R85" s="206">
        <f t="shared" si="426"/>
        <v>3.8</v>
      </c>
      <c r="S85" s="219">
        <f>MAX(Q85:R85)</f>
        <v>3.8</v>
      </c>
      <c r="T85" s="252" t="str">
        <f>IF(Q85&gt;=5,Q85,IF(R85&gt;=5,Q85&amp;"/"&amp;R85,Q85&amp;"/"&amp;R85))</f>
        <v>3.3/3.8</v>
      </c>
      <c r="U85" s="206">
        <v>5.3</v>
      </c>
      <c r="V85" s="202">
        <v>1</v>
      </c>
      <c r="W85" s="202">
        <v>3</v>
      </c>
      <c r="X85" s="203" t="str">
        <f>IF(ISBLANK(W85),V85,V85&amp;"/"&amp;W85)</f>
        <v>1/3</v>
      </c>
      <c r="Y85" s="206">
        <f t="shared" si="427"/>
        <v>3.2</v>
      </c>
      <c r="Z85" s="206">
        <f t="shared" si="428"/>
        <v>4.2</v>
      </c>
      <c r="AA85" s="219">
        <f t="shared" si="429"/>
        <v>4.2</v>
      </c>
      <c r="AB85" s="252" t="str">
        <f t="shared" si="430"/>
        <v>3.2/4.2</v>
      </c>
      <c r="AC85" s="206">
        <v>5</v>
      </c>
      <c r="AD85" s="202">
        <v>5</v>
      </c>
      <c r="AE85" s="202"/>
      <c r="AF85" s="203">
        <f>IF(ISBLANK(AE85),AD85,AD85&amp;"/"&amp;AE85)</f>
        <v>5</v>
      </c>
      <c r="AG85" s="206">
        <f t="shared" si="431"/>
        <v>5</v>
      </c>
      <c r="AH85" s="206" t="str">
        <f t="shared" si="432"/>
        <v>-</v>
      </c>
      <c r="AI85" s="219">
        <f>MAX(AG85:AH85)</f>
        <v>5</v>
      </c>
      <c r="AJ85" s="245">
        <f>IF(AG85&gt;=5,AG85,IF(AH85&gt;=5,AG85&amp;"/"&amp;AH85,AG85&amp;"/"&amp;AH85))</f>
        <v>5</v>
      </c>
      <c r="AK85" s="206">
        <v>6</v>
      </c>
      <c r="AL85" s="202">
        <v>2</v>
      </c>
      <c r="AM85" s="202">
        <v>2</v>
      </c>
      <c r="AN85" s="203" t="str">
        <f>IF(ISBLANK(AM85),AL85,AL85&amp;"/"&amp;AM85)</f>
        <v>2/2</v>
      </c>
      <c r="AO85" s="206">
        <f>ROUND((AK85+AL85)/2,1)</f>
        <v>4</v>
      </c>
      <c r="AP85" s="206">
        <f>IF(ISNUMBER(AM85),ROUND((AK85+AM85)/2,1),"-")</f>
        <v>4</v>
      </c>
      <c r="AQ85" s="219">
        <f>MAX(AO85:AP85)</f>
        <v>4</v>
      </c>
      <c r="AR85" s="252" t="str">
        <f>IF(AO85&gt;=5,AO85,IF(AP85&gt;=5,AO85&amp;"/"&amp;AP85,AO85&amp;"/"&amp;AP85))</f>
        <v>4/4</v>
      </c>
      <c r="AS85" s="206">
        <v>1.7</v>
      </c>
      <c r="AT85" s="202">
        <v>0</v>
      </c>
      <c r="AU85" s="202">
        <v>0</v>
      </c>
      <c r="AV85" s="203" t="str">
        <f>IF(ISBLANK(AU85),AT85,AT85&amp;"/"&amp;AU85)</f>
        <v>0/0</v>
      </c>
      <c r="AW85" s="206">
        <f>ROUND((AS85+AT85)/2,1)</f>
        <v>0.9</v>
      </c>
      <c r="AX85" s="206">
        <f>IF(ISNUMBER(AU85),ROUND((AS85+AU85)/2,1),"-")</f>
        <v>0.9</v>
      </c>
      <c r="AY85" s="219">
        <f>MAX(AW85:AX85)</f>
        <v>0.9</v>
      </c>
      <c r="AZ85" s="252" t="str">
        <f>IF(AW85&gt;=5,AW85,IF(AX85&gt;=5,AW85&amp;"/"&amp;AX85,AW85&amp;"/"&amp;AX85))</f>
        <v>0.9/0.9</v>
      </c>
      <c r="BA85" s="207">
        <v>5</v>
      </c>
      <c r="BB85" s="167">
        <f t="shared" si="433"/>
        <v>3.5</v>
      </c>
      <c r="BC85" s="235" t="str">
        <f t="shared" si="419"/>
        <v>Kém</v>
      </c>
      <c r="BD85" s="201">
        <v>3.3</v>
      </c>
      <c r="BE85" s="226"/>
      <c r="BF85" s="226"/>
      <c r="BG85" s="226" t="s">
        <v>232</v>
      </c>
      <c r="BH85" s="227">
        <f t="shared" si="434"/>
        <v>1.7</v>
      </c>
      <c r="BI85" s="227" t="str">
        <f t="shared" si="435"/>
        <v>-</v>
      </c>
      <c r="BJ85" s="228">
        <f t="shared" si="436"/>
        <v>1.7</v>
      </c>
      <c r="BK85" s="215" t="str">
        <f t="shared" si="437"/>
        <v>1.7/-</v>
      </c>
      <c r="BL85" s="238">
        <v>0</v>
      </c>
      <c r="BM85" s="239"/>
      <c r="BN85" s="239"/>
      <c r="BO85" s="213" t="s">
        <v>240</v>
      </c>
      <c r="BP85" s="211">
        <f>ROUND((BL85+BM85)/2,1)</f>
        <v>0</v>
      </c>
      <c r="BQ85" s="211" t="str">
        <f>IF(ISNUMBER(BN85),ROUND((BL85+BN85)/2,1),"-")</f>
        <v>-</v>
      </c>
      <c r="BR85" s="214">
        <f>MAX(BP85:BQ85)</f>
        <v>0</v>
      </c>
      <c r="BS85" s="215" t="str">
        <f>IF(BP85&gt;=5,BP85,IF(BQ85&gt;=5,BP85&amp;"/"&amp;BQ85,BP85&amp;"/"&amp;BQ85))</f>
        <v>0/-</v>
      </c>
      <c r="BT85" s="240"/>
      <c r="BU85" s="240"/>
      <c r="BV85" s="241"/>
      <c r="BW85" s="242"/>
      <c r="BX85" s="206">
        <v>4.5</v>
      </c>
      <c r="BY85" s="202">
        <v>2</v>
      </c>
      <c r="BZ85" s="202">
        <v>0</v>
      </c>
      <c r="CA85" s="203" t="str">
        <f t="shared" si="438"/>
        <v>2/0</v>
      </c>
      <c r="CB85" s="204">
        <f t="shared" si="439"/>
        <v>3.3</v>
      </c>
      <c r="CC85" s="204">
        <f t="shared" si="440"/>
        <v>2.3</v>
      </c>
      <c r="CD85" s="209">
        <f t="shared" si="441"/>
        <v>3.3</v>
      </c>
      <c r="CE85" s="215" t="str">
        <f t="shared" si="442"/>
        <v>3.3/2.3</v>
      </c>
      <c r="CF85" s="220">
        <v>0</v>
      </c>
      <c r="CG85" s="213"/>
      <c r="CH85" s="213"/>
      <c r="CI85" s="213" t="s">
        <v>240</v>
      </c>
      <c r="CJ85" s="211">
        <f t="shared" si="443"/>
        <v>0</v>
      </c>
      <c r="CK85" s="211" t="str">
        <f t="shared" si="444"/>
        <v>-</v>
      </c>
      <c r="CL85" s="214">
        <f t="shared" si="445"/>
        <v>0</v>
      </c>
      <c r="CM85" s="215" t="str">
        <f t="shared" si="446"/>
        <v>0/-</v>
      </c>
      <c r="CN85" s="206">
        <v>4.4</v>
      </c>
      <c r="CO85" s="202">
        <v>0</v>
      </c>
      <c r="CP85" s="202"/>
      <c r="CQ85" s="203">
        <f t="shared" si="447"/>
        <v>0</v>
      </c>
      <c r="CR85" s="204">
        <f t="shared" si="448"/>
        <v>2.2</v>
      </c>
      <c r="CS85" s="204" t="str">
        <f t="shared" si="449"/>
        <v>-</v>
      </c>
      <c r="CT85" s="209">
        <f t="shared" si="450"/>
        <v>2.2</v>
      </c>
      <c r="CU85" s="215" t="str">
        <f t="shared" si="451"/>
        <v>2.2/-</v>
      </c>
      <c r="CV85" s="220"/>
      <c r="CW85" s="213"/>
      <c r="CX85" s="213"/>
      <c r="CY85" s="213" t="s">
        <v>240</v>
      </c>
      <c r="CZ85" s="211">
        <f t="shared" si="452"/>
        <v>0</v>
      </c>
      <c r="DA85" s="211" t="str">
        <f t="shared" si="453"/>
        <v>-</v>
      </c>
      <c r="DB85" s="214">
        <f t="shared" si="454"/>
        <v>0</v>
      </c>
      <c r="DC85" s="215" t="str">
        <f t="shared" si="455"/>
        <v>0/-</v>
      </c>
      <c r="DD85" s="206">
        <v>4</v>
      </c>
      <c r="DE85" s="213">
        <v>0</v>
      </c>
      <c r="DF85" s="202">
        <v>0</v>
      </c>
      <c r="DG85" s="203" t="str">
        <f t="shared" si="456"/>
        <v>0/0</v>
      </c>
      <c r="DH85" s="204">
        <f t="shared" si="457"/>
        <v>2</v>
      </c>
      <c r="DI85" s="204">
        <f t="shared" si="458"/>
        <v>2</v>
      </c>
      <c r="DJ85" s="209">
        <f t="shared" si="459"/>
        <v>2</v>
      </c>
      <c r="DK85" s="215" t="str">
        <f t="shared" si="460"/>
        <v>2/2</v>
      </c>
      <c r="DL85" s="220"/>
      <c r="DM85" s="213"/>
      <c r="DN85" s="213"/>
      <c r="DO85" s="213" t="s">
        <v>240</v>
      </c>
      <c r="DP85" s="211">
        <f t="shared" si="461"/>
        <v>0</v>
      </c>
      <c r="DQ85" s="211" t="str">
        <f t="shared" si="462"/>
        <v>-</v>
      </c>
      <c r="DR85" s="214">
        <f t="shared" si="463"/>
        <v>0</v>
      </c>
      <c r="DS85" s="215" t="str">
        <f t="shared" si="464"/>
        <v>0/-</v>
      </c>
      <c r="DT85" s="229">
        <v>1</v>
      </c>
      <c r="DU85" s="222">
        <v>5</v>
      </c>
      <c r="DV85" s="222">
        <v>7</v>
      </c>
      <c r="DW85" s="217">
        <f t="shared" si="465"/>
        <v>4.3</v>
      </c>
      <c r="DX85" s="246"/>
      <c r="DY85" s="65">
        <f>ROUND((CL85*$CM$3+CT85*$CU$3+DB85*$DC$3+DJ85*$DK$3+DX85*$DX$3+BJ85*$BK$3+BR85*$BW$3+CD85*$CE$3+DW85*$DW$3+DR85*$DS$3)/$DY$3,1)</f>
        <v>1.4</v>
      </c>
      <c r="DZ85" s="218" t="str">
        <f>IF(DY85&lt;4,"Kém",IF(DY85&lt;5,"Yếu",IF(DY85&lt;6,"TB",IF(DY85&lt;7,"TBK",IF(DY85&lt;8,"Khá",IF(DY85&lt;9,"Giỏi","XS"))))))</f>
        <v>Kém</v>
      </c>
      <c r="EA85" s="65">
        <f t="shared" si="466"/>
        <v>2.2</v>
      </c>
      <c r="EB85" s="218" t="str">
        <f>IF(EA85&lt;4,"Kém",IF(EA85&lt;5,"Yếu",IF(EA85&lt;6,"TB",IF(EA85&lt;7,"TBK",IF(EA85&lt;8,"Khá",IF(EA85&lt;9,"Giỏi","XS"))))))</f>
        <v>Kém</v>
      </c>
      <c r="EC85" s="428"/>
      <c r="ED85" s="429"/>
      <c r="EE85" s="429"/>
      <c r="EF85" s="430">
        <f t="shared" si="305"/>
        <v>0</v>
      </c>
      <c r="EG85" s="28">
        <f t="shared" si="306"/>
        <v>0</v>
      </c>
      <c r="EH85" s="28" t="str">
        <f t="shared" si="307"/>
        <v>-</v>
      </c>
      <c r="EI85" s="191">
        <f>MAX(EG85:EH85)</f>
        <v>0</v>
      </c>
      <c r="EJ85" s="192" t="str">
        <f t="shared" si="308"/>
        <v>0/-</v>
      </c>
      <c r="EK85" s="428"/>
      <c r="EL85" s="429"/>
      <c r="EM85" s="429"/>
      <c r="EN85" s="430">
        <f t="shared" si="309"/>
        <v>0</v>
      </c>
      <c r="EO85" s="28">
        <f t="shared" si="310"/>
        <v>0</v>
      </c>
      <c r="EP85" s="28" t="str">
        <f t="shared" si="311"/>
        <v>-</v>
      </c>
      <c r="EQ85" s="191">
        <f>MAX(EO85:EP85)</f>
        <v>0</v>
      </c>
      <c r="ER85" s="192" t="str">
        <f t="shared" si="312"/>
        <v>0/-</v>
      </c>
      <c r="ES85" s="428"/>
      <c r="ET85" s="429"/>
      <c r="EU85" s="429"/>
      <c r="EV85" s="430">
        <f t="shared" si="313"/>
        <v>0</v>
      </c>
      <c r="EW85" s="28">
        <f t="shared" si="314"/>
        <v>0</v>
      </c>
      <c r="EX85" s="28" t="str">
        <f t="shared" si="315"/>
        <v>-</v>
      </c>
      <c r="EY85" s="191">
        <f>MAX(EW85:EX85)</f>
        <v>0</v>
      </c>
      <c r="EZ85" s="192" t="str">
        <f t="shared" si="316"/>
        <v>0/-</v>
      </c>
      <c r="FA85" s="428"/>
      <c r="FB85" s="429"/>
      <c r="FC85" s="429"/>
      <c r="FD85" s="430">
        <f t="shared" si="317"/>
        <v>0</v>
      </c>
      <c r="FE85" s="28">
        <f t="shared" si="318"/>
        <v>0</v>
      </c>
      <c r="FF85" s="28" t="str">
        <f t="shared" si="319"/>
        <v>-</v>
      </c>
      <c r="FG85" s="191">
        <f>MAX(FE85:FF85)</f>
        <v>0</v>
      </c>
      <c r="FH85" s="192" t="str">
        <f t="shared" si="320"/>
        <v>0/-</v>
      </c>
      <c r="FI85" s="428"/>
      <c r="FJ85" s="429"/>
      <c r="FK85" s="429"/>
      <c r="FL85" s="430">
        <f t="shared" si="321"/>
        <v>0</v>
      </c>
      <c r="FM85" s="28">
        <f t="shared" si="322"/>
        <v>0</v>
      </c>
      <c r="FN85" s="28" t="str">
        <f t="shared" si="323"/>
        <v>-</v>
      </c>
      <c r="FO85" s="191">
        <f>MAX(FM85:FN85)</f>
        <v>0</v>
      </c>
      <c r="FP85" s="192" t="str">
        <f t="shared" si="324"/>
        <v>0/-</v>
      </c>
      <c r="FQ85" s="428"/>
      <c r="FR85" s="429"/>
      <c r="FS85" s="429"/>
      <c r="FT85" s="430">
        <f t="shared" si="325"/>
        <v>0</v>
      </c>
      <c r="FU85" s="28">
        <f t="shared" si="326"/>
        <v>0</v>
      </c>
      <c r="FV85" s="28" t="str">
        <f t="shared" si="327"/>
        <v>-</v>
      </c>
      <c r="FW85" s="191">
        <f>MAX(FU85:FV85)</f>
        <v>0</v>
      </c>
      <c r="FX85" s="487" t="str">
        <f t="shared" si="328"/>
        <v>0/-</v>
      </c>
      <c r="FY85" s="488"/>
      <c r="FZ85" s="488"/>
      <c r="GA85" s="488"/>
      <c r="GB85" s="268">
        <f t="shared" si="329"/>
        <v>0</v>
      </c>
      <c r="GC85" s="489" t="str">
        <f t="shared" si="330"/>
        <v>Kém</v>
      </c>
      <c r="GD85" s="428"/>
      <c r="GE85" s="429"/>
      <c r="GF85" s="429"/>
      <c r="GG85" s="430">
        <f t="shared" si="331"/>
        <v>0</v>
      </c>
      <c r="GH85" s="28">
        <f t="shared" si="332"/>
        <v>0</v>
      </c>
      <c r="GI85" s="28" t="str">
        <f t="shared" si="333"/>
        <v>-</v>
      </c>
      <c r="GJ85" s="191">
        <f>MAX(GH85:GI85)</f>
        <v>0</v>
      </c>
      <c r="GK85" s="192" t="str">
        <f t="shared" si="334"/>
        <v>0/-</v>
      </c>
      <c r="GL85" s="428"/>
      <c r="GM85" s="429"/>
      <c r="GN85" s="429"/>
      <c r="GO85" s="430">
        <f t="shared" si="335"/>
        <v>0</v>
      </c>
      <c r="GP85" s="28">
        <f t="shared" si="336"/>
        <v>0</v>
      </c>
      <c r="GQ85" s="28" t="str">
        <f t="shared" si="337"/>
        <v>-</v>
      </c>
      <c r="GR85" s="191">
        <f>MAX(GP85:GQ85)</f>
        <v>0</v>
      </c>
      <c r="GS85" s="192" t="str">
        <f t="shared" si="338"/>
        <v>0/-</v>
      </c>
      <c r="GT85" s="428"/>
      <c r="GU85" s="429"/>
      <c r="GV85" s="429"/>
      <c r="GW85" s="430">
        <f t="shared" si="339"/>
        <v>0</v>
      </c>
      <c r="GX85" s="28">
        <f t="shared" si="340"/>
        <v>0</v>
      </c>
      <c r="GY85" s="28" t="str">
        <f t="shared" si="341"/>
        <v>-</v>
      </c>
      <c r="GZ85" s="191">
        <f>MAX(GX85:GY85)</f>
        <v>0</v>
      </c>
      <c r="HA85" s="192" t="str">
        <f t="shared" si="342"/>
        <v>0/-</v>
      </c>
      <c r="HB85" s="428"/>
      <c r="HC85" s="429"/>
      <c r="HD85" s="429"/>
      <c r="HE85" s="430">
        <f t="shared" si="343"/>
        <v>0</v>
      </c>
      <c r="HF85" s="28">
        <f t="shared" si="344"/>
        <v>0</v>
      </c>
      <c r="HG85" s="28" t="str">
        <f t="shared" si="345"/>
        <v>-</v>
      </c>
      <c r="HH85" s="191">
        <f>MAX(HF85:HG85)</f>
        <v>0</v>
      </c>
      <c r="HI85" s="192" t="str">
        <f t="shared" si="346"/>
        <v>0/-</v>
      </c>
      <c r="HJ85" s="428"/>
      <c r="HK85" s="429"/>
      <c r="HL85" s="429"/>
      <c r="HM85" s="430">
        <f t="shared" si="347"/>
        <v>0</v>
      </c>
      <c r="HN85" s="28">
        <f t="shared" si="348"/>
        <v>0</v>
      </c>
      <c r="HO85" s="28" t="str">
        <f t="shared" si="349"/>
        <v>-</v>
      </c>
      <c r="HP85" s="191">
        <f>MAX(HN85:HO85)</f>
        <v>0</v>
      </c>
      <c r="HQ85" s="192" t="str">
        <f t="shared" si="350"/>
        <v>0/-</v>
      </c>
      <c r="HR85" s="488"/>
      <c r="HS85" s="488"/>
      <c r="HT85" s="488"/>
      <c r="HU85" s="490"/>
      <c r="HV85" s="491">
        <f t="shared" si="351"/>
        <v>0</v>
      </c>
      <c r="HW85" s="492" t="str">
        <f t="shared" si="352"/>
        <v>Kém</v>
      </c>
      <c r="HX85" s="423">
        <f t="shared" si="353"/>
        <v>0</v>
      </c>
      <c r="HY85" s="489" t="str">
        <f t="shared" si="354"/>
        <v>Kém</v>
      </c>
      <c r="HZ85" s="427">
        <f t="shared" si="303"/>
        <v>1.1</v>
      </c>
      <c r="IA85" s="489" t="str">
        <f t="shared" si="355"/>
        <v>Kém</v>
      </c>
      <c r="IB85" s="488"/>
      <c r="IC85" s="488"/>
      <c r="ID85" s="488"/>
      <c r="IE85" s="493">
        <f>ROUND(SUM(IB85:ID85)/3,1)</f>
        <v>0</v>
      </c>
      <c r="IF85" s="427">
        <f t="shared" si="356"/>
        <v>0.6</v>
      </c>
      <c r="IG85" s="612" t="str">
        <f t="shared" si="357"/>
        <v>Kém</v>
      </c>
      <c r="IH85" s="656"/>
    </row>
    <row r="86" spans="1:242" s="36" customFormat="1" ht="18" customHeight="1" hidden="1">
      <c r="A86" s="16">
        <f>A70+1</f>
        <v>15</v>
      </c>
      <c r="B86" s="260" t="s">
        <v>110</v>
      </c>
      <c r="C86" s="261" t="s">
        <v>200</v>
      </c>
      <c r="D86" s="262" t="s">
        <v>43</v>
      </c>
      <c r="E86" s="263">
        <v>5.8</v>
      </c>
      <c r="F86" s="264">
        <v>1</v>
      </c>
      <c r="G86" s="264">
        <v>6</v>
      </c>
      <c r="H86" s="265" t="str">
        <f>IF(ISBLANK(G86),F86,F86&amp;"/"&amp;G86)</f>
        <v>1/6</v>
      </c>
      <c r="I86" s="204">
        <f t="shared" si="421"/>
        <v>3.4</v>
      </c>
      <c r="J86" s="204">
        <f t="shared" si="422"/>
        <v>5.9</v>
      </c>
      <c r="K86" s="205">
        <f t="shared" si="423"/>
        <v>5.9</v>
      </c>
      <c r="L86" s="251" t="str">
        <f t="shared" si="424"/>
        <v>3.4/5.9</v>
      </c>
      <c r="M86" s="204">
        <v>5</v>
      </c>
      <c r="N86" s="264">
        <v>0</v>
      </c>
      <c r="O86" s="264">
        <v>1</v>
      </c>
      <c r="P86" s="265" t="str">
        <f t="shared" si="420"/>
        <v>0/1</v>
      </c>
      <c r="Q86" s="204">
        <f t="shared" si="425"/>
        <v>2.5</v>
      </c>
      <c r="R86" s="204">
        <f t="shared" si="426"/>
        <v>3</v>
      </c>
      <c r="S86" s="205">
        <f>MAX(Q86:R86)</f>
        <v>3</v>
      </c>
      <c r="T86" s="266" t="str">
        <f>IF(Q86&gt;=5,Q86,IF(R86&gt;=5,Q86&amp;"/"&amp;R86,Q86&amp;"/"&amp;R86))</f>
        <v>2.5/3</v>
      </c>
      <c r="U86" s="204">
        <v>5.3</v>
      </c>
      <c r="V86" s="264">
        <v>0</v>
      </c>
      <c r="W86" s="264">
        <v>7</v>
      </c>
      <c r="X86" s="265" t="str">
        <f>IF(ISBLANK(W86),V86,V86&amp;"/"&amp;W86)</f>
        <v>0/7</v>
      </c>
      <c r="Y86" s="204">
        <f t="shared" si="427"/>
        <v>2.7</v>
      </c>
      <c r="Z86" s="204">
        <f t="shared" si="428"/>
        <v>6.2</v>
      </c>
      <c r="AA86" s="205">
        <f t="shared" si="429"/>
        <v>6.2</v>
      </c>
      <c r="AB86" s="251" t="str">
        <f t="shared" si="430"/>
        <v>2.7/6.2</v>
      </c>
      <c r="AC86" s="204">
        <v>7</v>
      </c>
      <c r="AD86" s="264">
        <v>8</v>
      </c>
      <c r="AE86" s="264"/>
      <c r="AF86" s="265">
        <f>IF(ISBLANK(AE86),AD86,AD86&amp;"/"&amp;AE86)</f>
        <v>8</v>
      </c>
      <c r="AG86" s="204">
        <f t="shared" si="431"/>
        <v>7.5</v>
      </c>
      <c r="AH86" s="204" t="str">
        <f t="shared" si="432"/>
        <v>-</v>
      </c>
      <c r="AI86" s="205">
        <f>MAX(AG86:AH86)</f>
        <v>7.5</v>
      </c>
      <c r="AJ86" s="251">
        <f>IF(AG86&gt;=5,AG86,IF(AH86&gt;=5,AG86&amp;"/"&amp;AH86,AG86&amp;"/"&amp;AH86))</f>
        <v>7.5</v>
      </c>
      <c r="AK86" s="204">
        <v>5.5</v>
      </c>
      <c r="AL86" s="264">
        <v>1</v>
      </c>
      <c r="AM86" s="264">
        <v>5</v>
      </c>
      <c r="AN86" s="265" t="str">
        <f>IF(ISBLANK(AM86),AL86,AL86&amp;"/"&amp;AM86)</f>
        <v>1/5</v>
      </c>
      <c r="AO86" s="204">
        <f>ROUND((AK86+AL86)/2,1)</f>
        <v>3.3</v>
      </c>
      <c r="AP86" s="204">
        <f>IF(ISNUMBER(AM86),ROUND((AK86+AM86)/2,1),"-")</f>
        <v>5.3</v>
      </c>
      <c r="AQ86" s="205">
        <f>MAX(AO86:AP86)</f>
        <v>5.3</v>
      </c>
      <c r="AR86" s="251" t="str">
        <f>IF(AO86&gt;=5,AO86,IF(AP86&gt;=5,AO86&amp;"/"&amp;AP86,AO86&amp;"/"&amp;AP86))</f>
        <v>3.3/5.3</v>
      </c>
      <c r="AS86" s="204">
        <v>2</v>
      </c>
      <c r="AT86" s="264">
        <v>3</v>
      </c>
      <c r="AU86" s="264">
        <v>0</v>
      </c>
      <c r="AV86" s="265" t="str">
        <f>IF(ISBLANK(AU86),AT86,AT86&amp;"/"&amp;AU86)</f>
        <v>3/0</v>
      </c>
      <c r="AW86" s="204">
        <f>ROUND((AS86+AT86)/2,1)</f>
        <v>2.5</v>
      </c>
      <c r="AX86" s="204">
        <f>IF(ISNUMBER(AU86),ROUND((AS86+AU86)/2,1),"-")</f>
        <v>1</v>
      </c>
      <c r="AY86" s="205">
        <f>MAX(AW86:AX86)</f>
        <v>2.5</v>
      </c>
      <c r="AZ86" s="266" t="str">
        <f>IF(AW86&gt;=5,AW86,IF(AX86&gt;=5,AW86&amp;"/"&amp;AX86,AW86&amp;"/"&amp;AX86))</f>
        <v>2.5/1</v>
      </c>
      <c r="BA86" s="267">
        <v>1</v>
      </c>
      <c r="BB86" s="268">
        <f t="shared" si="433"/>
        <v>4.9</v>
      </c>
      <c r="BC86" s="269" t="str">
        <f t="shared" si="419"/>
        <v>Yếu</v>
      </c>
      <c r="BD86" s="263">
        <v>5.3</v>
      </c>
      <c r="BE86" s="270"/>
      <c r="BF86" s="270"/>
      <c r="BG86" s="270" t="s">
        <v>232</v>
      </c>
      <c r="BH86" s="227">
        <f t="shared" si="434"/>
        <v>2.7</v>
      </c>
      <c r="BI86" s="227" t="str">
        <f t="shared" si="435"/>
        <v>-</v>
      </c>
      <c r="BJ86" s="228">
        <f t="shared" si="436"/>
        <v>2.7</v>
      </c>
      <c r="BK86" s="215" t="str">
        <f t="shared" si="437"/>
        <v>2.7/-</v>
      </c>
      <c r="BL86" s="232">
        <v>5.3</v>
      </c>
      <c r="BM86" s="233"/>
      <c r="BN86" s="233"/>
      <c r="BO86" s="271" t="s">
        <v>240</v>
      </c>
      <c r="BP86" s="211">
        <f>ROUND((BL86+BM86)/2,1)</f>
        <v>2.7</v>
      </c>
      <c r="BQ86" s="211" t="str">
        <f>IF(ISNUMBER(BN86),ROUND((BL86+BN86)/2,1),"-")</f>
        <v>-</v>
      </c>
      <c r="BR86" s="214">
        <f>MAX(BP86:BQ86)</f>
        <v>2.7</v>
      </c>
      <c r="BS86" s="215" t="str">
        <f>IF(BP86&gt;=5,BP86,IF(BQ86&gt;=5,BP86&amp;"/"&amp;BQ86,BP86&amp;"/"&amp;BQ86))</f>
        <v>2.7/-</v>
      </c>
      <c r="BT86" s="234"/>
      <c r="BU86" s="234"/>
      <c r="BV86" s="237"/>
      <c r="BW86" s="259"/>
      <c r="BX86" s="204">
        <v>4.5</v>
      </c>
      <c r="BY86" s="264">
        <v>1</v>
      </c>
      <c r="BZ86" s="264">
        <v>2</v>
      </c>
      <c r="CA86" s="265" t="str">
        <f t="shared" si="438"/>
        <v>1/2</v>
      </c>
      <c r="CB86" s="204">
        <f t="shared" si="439"/>
        <v>2.8</v>
      </c>
      <c r="CC86" s="204">
        <f t="shared" si="440"/>
        <v>3.3</v>
      </c>
      <c r="CD86" s="209">
        <f t="shared" si="441"/>
        <v>3.3</v>
      </c>
      <c r="CE86" s="215" t="str">
        <f t="shared" si="442"/>
        <v>2.8/3.3</v>
      </c>
      <c r="CF86" s="204">
        <v>5</v>
      </c>
      <c r="CG86" s="264">
        <v>0</v>
      </c>
      <c r="CH86" s="264">
        <v>0</v>
      </c>
      <c r="CI86" s="265" t="str">
        <f>IF(ISBLANK(CH86),CG86,CG86&amp;"/"&amp;CH86)</f>
        <v>0/0</v>
      </c>
      <c r="CJ86" s="204">
        <f t="shared" si="443"/>
        <v>2.5</v>
      </c>
      <c r="CK86" s="204">
        <f t="shared" si="444"/>
        <v>2.5</v>
      </c>
      <c r="CL86" s="209">
        <f t="shared" si="445"/>
        <v>2.5</v>
      </c>
      <c r="CM86" s="215" t="str">
        <f t="shared" si="446"/>
        <v>2.5/2.5</v>
      </c>
      <c r="CN86" s="204">
        <v>4.4</v>
      </c>
      <c r="CO86" s="264">
        <v>0</v>
      </c>
      <c r="CP86" s="264">
        <v>0</v>
      </c>
      <c r="CQ86" s="265" t="str">
        <f t="shared" si="447"/>
        <v>0/0</v>
      </c>
      <c r="CR86" s="204">
        <f t="shared" si="448"/>
        <v>2.2</v>
      </c>
      <c r="CS86" s="204">
        <f t="shared" si="449"/>
        <v>2.2</v>
      </c>
      <c r="CT86" s="209">
        <f t="shared" si="450"/>
        <v>2.2</v>
      </c>
      <c r="CU86" s="215" t="str">
        <f t="shared" si="451"/>
        <v>2.2/2.2</v>
      </c>
      <c r="CV86" s="204">
        <v>2</v>
      </c>
      <c r="CW86" s="264">
        <v>0</v>
      </c>
      <c r="CX86" s="264"/>
      <c r="CY86" s="265">
        <f>IF(ISBLANK(CX86),CW86,CW86&amp;"/"&amp;CX86)</f>
        <v>0</v>
      </c>
      <c r="CZ86" s="204">
        <f t="shared" si="452"/>
        <v>1</v>
      </c>
      <c r="DA86" s="204" t="str">
        <f t="shared" si="453"/>
        <v>-</v>
      </c>
      <c r="DB86" s="209">
        <f t="shared" si="454"/>
        <v>1</v>
      </c>
      <c r="DC86" s="215" t="str">
        <f t="shared" si="455"/>
        <v>1/-</v>
      </c>
      <c r="DD86" s="204">
        <v>5</v>
      </c>
      <c r="DE86" s="264">
        <v>0</v>
      </c>
      <c r="DF86" s="264">
        <v>2</v>
      </c>
      <c r="DG86" s="265" t="str">
        <f t="shared" si="456"/>
        <v>0/2</v>
      </c>
      <c r="DH86" s="204">
        <f t="shared" si="457"/>
        <v>2.5</v>
      </c>
      <c r="DI86" s="204">
        <f t="shared" si="458"/>
        <v>3.5</v>
      </c>
      <c r="DJ86" s="209">
        <f t="shared" si="459"/>
        <v>3.5</v>
      </c>
      <c r="DK86" s="215" t="str">
        <f t="shared" si="460"/>
        <v>2.5/3.5</v>
      </c>
      <c r="DL86" s="204">
        <v>6.8</v>
      </c>
      <c r="DM86" s="264">
        <v>7</v>
      </c>
      <c r="DN86" s="264"/>
      <c r="DO86" s="265">
        <f>IF(ISBLANK(DN86),DM86,DM86&amp;"/"&amp;DN86)</f>
        <v>7</v>
      </c>
      <c r="DP86" s="204">
        <f t="shared" si="461"/>
        <v>6.9</v>
      </c>
      <c r="DQ86" s="204" t="str">
        <f t="shared" si="462"/>
        <v>-</v>
      </c>
      <c r="DR86" s="209">
        <f t="shared" si="463"/>
        <v>6.9</v>
      </c>
      <c r="DS86" s="210">
        <f t="shared" si="464"/>
        <v>6.9</v>
      </c>
      <c r="DT86" s="272">
        <v>5</v>
      </c>
      <c r="DU86" s="273">
        <v>6</v>
      </c>
      <c r="DV86" s="365" t="s">
        <v>306</v>
      </c>
      <c r="DW86" s="217">
        <f t="shared" si="465"/>
        <v>3.7</v>
      </c>
      <c r="DX86" s="246"/>
      <c r="DY86" s="254">
        <f>ROUND((CL86*$CM$3+CT86*$CU$3+DB86*$DC$3+DJ86*$DK$3+DX86*$DX$3+BJ86*$BK$3+BR86*$BW$3+CD86*$CE$3+DW86*$DW$3+DR86*$DS$3)/$DY$3,1)</f>
        <v>2.7</v>
      </c>
      <c r="DZ86" s="218" t="str">
        <f>IF(DY86&lt;4,"Kém",IF(DY86&lt;5,"Yếu",IF(DY86&lt;6,"TB",IF(DY86&lt;7,"TBK",IF(DY86&lt;8,"Khá",IF(DY86&lt;9,"Giỏi","XS"))))))</f>
        <v>Kém</v>
      </c>
      <c r="EA86" s="254">
        <f t="shared" si="466"/>
        <v>3.6</v>
      </c>
      <c r="EB86" s="255" t="str">
        <f>IF(EA86&lt;4,"Kém",IF(EA86&lt;5,"Yếu",IF(EA86&lt;6,"TB",IF(EA86&lt;7,"TBK",IF(EA86&lt;8,"Khá",IF(EA86&lt;9,"Giỏi","XS"))))))</f>
        <v>Kém</v>
      </c>
      <c r="EC86" s="428"/>
      <c r="ED86" s="429"/>
      <c r="EE86" s="429"/>
      <c r="EF86" s="430">
        <f t="shared" si="305"/>
        <v>0</v>
      </c>
      <c r="EG86" s="28">
        <f t="shared" si="306"/>
        <v>0</v>
      </c>
      <c r="EH86" s="28" t="str">
        <f t="shared" si="307"/>
        <v>-</v>
      </c>
      <c r="EI86" s="191">
        <f>MAX(EG86:EH86)</f>
        <v>0</v>
      </c>
      <c r="EJ86" s="192" t="str">
        <f t="shared" si="308"/>
        <v>0/-</v>
      </c>
      <c r="EK86" s="428"/>
      <c r="EL86" s="429"/>
      <c r="EM86" s="429"/>
      <c r="EN86" s="430">
        <f t="shared" si="309"/>
        <v>0</v>
      </c>
      <c r="EO86" s="28">
        <f t="shared" si="310"/>
        <v>0</v>
      </c>
      <c r="EP86" s="28" t="str">
        <f t="shared" si="311"/>
        <v>-</v>
      </c>
      <c r="EQ86" s="191">
        <f>MAX(EO86:EP86)</f>
        <v>0</v>
      </c>
      <c r="ER86" s="192" t="str">
        <f t="shared" si="312"/>
        <v>0/-</v>
      </c>
      <c r="ES86" s="428"/>
      <c r="ET86" s="429"/>
      <c r="EU86" s="429"/>
      <c r="EV86" s="430">
        <f t="shared" si="313"/>
        <v>0</v>
      </c>
      <c r="EW86" s="28">
        <f t="shared" si="314"/>
        <v>0</v>
      </c>
      <c r="EX86" s="28" t="str">
        <f t="shared" si="315"/>
        <v>-</v>
      </c>
      <c r="EY86" s="191">
        <f>MAX(EW86:EX86)</f>
        <v>0</v>
      </c>
      <c r="EZ86" s="192" t="str">
        <f t="shared" si="316"/>
        <v>0/-</v>
      </c>
      <c r="FA86" s="428"/>
      <c r="FB86" s="429"/>
      <c r="FC86" s="429"/>
      <c r="FD86" s="430">
        <f t="shared" si="317"/>
        <v>0</v>
      </c>
      <c r="FE86" s="28">
        <f t="shared" si="318"/>
        <v>0</v>
      </c>
      <c r="FF86" s="28" t="str">
        <f t="shared" si="319"/>
        <v>-</v>
      </c>
      <c r="FG86" s="191">
        <f>MAX(FE86:FF86)</f>
        <v>0</v>
      </c>
      <c r="FH86" s="192" t="str">
        <f t="shared" si="320"/>
        <v>0/-</v>
      </c>
      <c r="FI86" s="428"/>
      <c r="FJ86" s="429"/>
      <c r="FK86" s="429"/>
      <c r="FL86" s="430">
        <f t="shared" si="321"/>
        <v>0</v>
      </c>
      <c r="FM86" s="28">
        <f t="shared" si="322"/>
        <v>0</v>
      </c>
      <c r="FN86" s="28" t="str">
        <f t="shared" si="323"/>
        <v>-</v>
      </c>
      <c r="FO86" s="191">
        <f>MAX(FM86:FN86)</f>
        <v>0</v>
      </c>
      <c r="FP86" s="192" t="str">
        <f t="shared" si="324"/>
        <v>0/-</v>
      </c>
      <c r="FQ86" s="428"/>
      <c r="FR86" s="429"/>
      <c r="FS86" s="429"/>
      <c r="FT86" s="430">
        <f t="shared" si="325"/>
        <v>0</v>
      </c>
      <c r="FU86" s="28">
        <f t="shared" si="326"/>
        <v>0</v>
      </c>
      <c r="FV86" s="28" t="str">
        <f t="shared" si="327"/>
        <v>-</v>
      </c>
      <c r="FW86" s="191">
        <f>MAX(FU86:FV86)</f>
        <v>0</v>
      </c>
      <c r="FX86" s="487" t="str">
        <f t="shared" si="328"/>
        <v>0/-</v>
      </c>
      <c r="FY86" s="488"/>
      <c r="FZ86" s="488"/>
      <c r="GA86" s="488"/>
      <c r="GB86" s="268">
        <f t="shared" si="329"/>
        <v>0</v>
      </c>
      <c r="GC86" s="489" t="str">
        <f t="shared" si="330"/>
        <v>Kém</v>
      </c>
      <c r="GD86" s="428"/>
      <c r="GE86" s="429"/>
      <c r="GF86" s="429"/>
      <c r="GG86" s="430">
        <f t="shared" si="331"/>
        <v>0</v>
      </c>
      <c r="GH86" s="28">
        <f t="shared" si="332"/>
        <v>0</v>
      </c>
      <c r="GI86" s="28" t="str">
        <f t="shared" si="333"/>
        <v>-</v>
      </c>
      <c r="GJ86" s="191">
        <f>MAX(GH86:GI86)</f>
        <v>0</v>
      </c>
      <c r="GK86" s="192" t="str">
        <f t="shared" si="334"/>
        <v>0/-</v>
      </c>
      <c r="GL86" s="428"/>
      <c r="GM86" s="429"/>
      <c r="GN86" s="429"/>
      <c r="GO86" s="430">
        <f t="shared" si="335"/>
        <v>0</v>
      </c>
      <c r="GP86" s="28">
        <f t="shared" si="336"/>
        <v>0</v>
      </c>
      <c r="GQ86" s="28" t="str">
        <f t="shared" si="337"/>
        <v>-</v>
      </c>
      <c r="GR86" s="191">
        <f>MAX(GP86:GQ86)</f>
        <v>0</v>
      </c>
      <c r="GS86" s="192" t="str">
        <f t="shared" si="338"/>
        <v>0/-</v>
      </c>
      <c r="GT86" s="428"/>
      <c r="GU86" s="429"/>
      <c r="GV86" s="429"/>
      <c r="GW86" s="430">
        <f t="shared" si="339"/>
        <v>0</v>
      </c>
      <c r="GX86" s="28">
        <f t="shared" si="340"/>
        <v>0</v>
      </c>
      <c r="GY86" s="28" t="str">
        <f t="shared" si="341"/>
        <v>-</v>
      </c>
      <c r="GZ86" s="191">
        <f>MAX(GX86:GY86)</f>
        <v>0</v>
      </c>
      <c r="HA86" s="192" t="str">
        <f t="shared" si="342"/>
        <v>0/-</v>
      </c>
      <c r="HB86" s="428"/>
      <c r="HC86" s="429"/>
      <c r="HD86" s="429"/>
      <c r="HE86" s="430">
        <f t="shared" si="343"/>
        <v>0</v>
      </c>
      <c r="HF86" s="28">
        <f t="shared" si="344"/>
        <v>0</v>
      </c>
      <c r="HG86" s="28" t="str">
        <f t="shared" si="345"/>
        <v>-</v>
      </c>
      <c r="HH86" s="191">
        <f>MAX(HF86:HG86)</f>
        <v>0</v>
      </c>
      <c r="HI86" s="192" t="str">
        <f t="shared" si="346"/>
        <v>0/-</v>
      </c>
      <c r="HJ86" s="428"/>
      <c r="HK86" s="429"/>
      <c r="HL86" s="429"/>
      <c r="HM86" s="430">
        <f t="shared" si="347"/>
        <v>0</v>
      </c>
      <c r="HN86" s="28">
        <f t="shared" si="348"/>
        <v>0</v>
      </c>
      <c r="HO86" s="28" t="str">
        <f t="shared" si="349"/>
        <v>-</v>
      </c>
      <c r="HP86" s="191">
        <f>MAX(HN86:HO86)</f>
        <v>0</v>
      </c>
      <c r="HQ86" s="192" t="str">
        <f t="shared" si="350"/>
        <v>0/-</v>
      </c>
      <c r="HR86" s="488"/>
      <c r="HS86" s="488"/>
      <c r="HT86" s="488"/>
      <c r="HU86" s="490"/>
      <c r="HV86" s="491">
        <f t="shared" si="351"/>
        <v>0</v>
      </c>
      <c r="HW86" s="492" t="str">
        <f t="shared" si="352"/>
        <v>Kém</v>
      </c>
      <c r="HX86" s="423">
        <f t="shared" si="353"/>
        <v>0</v>
      </c>
      <c r="HY86" s="489" t="str">
        <f t="shared" si="354"/>
        <v>Kém</v>
      </c>
      <c r="HZ86" s="427">
        <f t="shared" si="303"/>
        <v>1.8</v>
      </c>
      <c r="IA86" s="489" t="str">
        <f t="shared" si="355"/>
        <v>Kém</v>
      </c>
      <c r="IB86" s="488"/>
      <c r="IC86" s="488"/>
      <c r="ID86" s="488"/>
      <c r="IE86" s="493">
        <f>ROUND(SUM(IB86:ID86)/3,1)</f>
        <v>0</v>
      </c>
      <c r="IF86" s="427">
        <f t="shared" si="356"/>
        <v>0.9</v>
      </c>
      <c r="IG86" s="612" t="str">
        <f t="shared" si="357"/>
        <v>Kém</v>
      </c>
      <c r="IH86" s="657"/>
    </row>
    <row r="87" spans="1:242" s="17" customFormat="1" ht="16.5" customHeight="1" hidden="1">
      <c r="A87" s="202">
        <v>4</v>
      </c>
      <c r="B87" s="406" t="s">
        <v>317</v>
      </c>
      <c r="C87" s="157" t="s">
        <v>318</v>
      </c>
      <c r="D87" s="158" t="s">
        <v>319</v>
      </c>
      <c r="E87" s="38">
        <v>5.8</v>
      </c>
      <c r="F87" s="39">
        <v>0</v>
      </c>
      <c r="G87" s="39">
        <v>0</v>
      </c>
      <c r="H87" s="14" t="str">
        <f>IF(ISBLANK(G87),F87,F87&amp;"/"&amp;G87)</f>
        <v>0/0</v>
      </c>
      <c r="I87" s="38">
        <f t="shared" si="421"/>
        <v>2.9</v>
      </c>
      <c r="J87" s="38">
        <f t="shared" si="422"/>
        <v>2.9</v>
      </c>
      <c r="K87" s="381">
        <f t="shared" si="423"/>
        <v>2.9</v>
      </c>
      <c r="L87" s="393" t="str">
        <f t="shared" si="424"/>
        <v>2.9/2.9</v>
      </c>
      <c r="M87" s="382">
        <v>5.5</v>
      </c>
      <c r="N87" s="383">
        <v>3</v>
      </c>
      <c r="O87" s="383">
        <v>3</v>
      </c>
      <c r="P87" s="384" t="str">
        <f t="shared" si="420"/>
        <v>3/3</v>
      </c>
      <c r="Q87" s="382">
        <f t="shared" si="425"/>
        <v>4.3</v>
      </c>
      <c r="R87" s="382">
        <f t="shared" si="426"/>
        <v>4.3</v>
      </c>
      <c r="S87" s="385">
        <v>8</v>
      </c>
      <c r="T87" s="398" t="s">
        <v>320</v>
      </c>
      <c r="U87" s="382">
        <v>6.7</v>
      </c>
      <c r="V87" s="383">
        <v>5</v>
      </c>
      <c r="W87" s="383"/>
      <c r="X87" s="384">
        <f>IF(ISBLANK(W87),V87,V87&amp;"/"&amp;W87)</f>
        <v>5</v>
      </c>
      <c r="Y87" s="382">
        <f t="shared" si="427"/>
        <v>5.9</v>
      </c>
      <c r="Z87" s="382" t="str">
        <f t="shared" si="428"/>
        <v>-</v>
      </c>
      <c r="AA87" s="385">
        <f t="shared" si="429"/>
        <v>5.9</v>
      </c>
      <c r="AB87" s="382">
        <f t="shared" si="430"/>
        <v>5.9</v>
      </c>
      <c r="AC87" s="382">
        <v>8.3</v>
      </c>
      <c r="AD87" s="383">
        <v>8</v>
      </c>
      <c r="AE87" s="383"/>
      <c r="AF87" s="384">
        <f>IF(ISBLANK(AE87),AD87,AD87&amp;"/"&amp;AE87)</f>
        <v>8</v>
      </c>
      <c r="AG87" s="382">
        <f t="shared" si="431"/>
        <v>8.2</v>
      </c>
      <c r="AH87" s="382" t="str">
        <f t="shared" si="432"/>
        <v>-</v>
      </c>
      <c r="AI87" s="385">
        <f>MAX(AG87:AH87)</f>
        <v>8.2</v>
      </c>
      <c r="AJ87" s="382">
        <f>IF(AG87&gt;=5,AG87,IF(AH87&gt;=5,AG87&amp;"/"&amp;AH87,AG87&amp;"/"&amp;AH87))</f>
        <v>8.2</v>
      </c>
      <c r="AK87" s="382">
        <v>5</v>
      </c>
      <c r="AL87" s="383">
        <v>4</v>
      </c>
      <c r="AM87" s="383">
        <v>6</v>
      </c>
      <c r="AN87" s="384" t="str">
        <f>IF(ISBLANK(AM87),AL87,AL87&amp;"/"&amp;AM87)</f>
        <v>4/6</v>
      </c>
      <c r="AO87" s="382">
        <f>ROUND((AK87+AL87)/2,1)</f>
        <v>4.5</v>
      </c>
      <c r="AP87" s="382">
        <f>IF(ISNUMBER(AM87),ROUND((AK87+AM87)/2,1),"-")</f>
        <v>5.5</v>
      </c>
      <c r="AQ87" s="385">
        <f>MAX(AO87:AP87)</f>
        <v>5.5</v>
      </c>
      <c r="AR87" s="382" t="str">
        <f>IF(AO87&gt;=5,AO87,IF(AP87&gt;=5,AO87&amp;"/"&amp;AP87,AO87&amp;"/"&amp;AP87))</f>
        <v>4.5/5.5</v>
      </c>
      <c r="AS87" s="382">
        <v>5.3</v>
      </c>
      <c r="AT87" s="383">
        <v>0</v>
      </c>
      <c r="AU87" s="383">
        <v>3</v>
      </c>
      <c r="AV87" s="384" t="str">
        <f>IF(ISBLANK(AU87),AT87,AT87&amp;"/"&amp;AU87)</f>
        <v>0/3</v>
      </c>
      <c r="AW87" s="382">
        <f>ROUND((AS87+AT87)/2,1)</f>
        <v>2.7</v>
      </c>
      <c r="AX87" s="382">
        <f>IF(ISNUMBER(AU87),ROUND((AS87+AU87)/2,1),"-")</f>
        <v>4.2</v>
      </c>
      <c r="AY87" s="385">
        <v>6.8</v>
      </c>
      <c r="AZ87" s="398" t="s">
        <v>321</v>
      </c>
      <c r="BA87" s="399">
        <v>1</v>
      </c>
      <c r="BB87" s="387">
        <f t="shared" si="433"/>
        <v>6</v>
      </c>
      <c r="BC87" s="388" t="str">
        <f t="shared" si="419"/>
        <v>TBK</v>
      </c>
      <c r="BD87" s="382">
        <v>8</v>
      </c>
      <c r="BE87" s="383">
        <v>8</v>
      </c>
      <c r="BF87" s="383"/>
      <c r="BG87" s="384">
        <f>IF(ISBLANK(BF87),BE87,BE87&amp;"/"&amp;BF87)</f>
        <v>8</v>
      </c>
      <c r="BH87" s="376">
        <f t="shared" si="434"/>
        <v>8</v>
      </c>
      <c r="BI87" s="376" t="str">
        <f t="shared" si="435"/>
        <v>-</v>
      </c>
      <c r="BJ87" s="378">
        <f t="shared" si="436"/>
        <v>8</v>
      </c>
      <c r="BK87" s="379">
        <f t="shared" si="437"/>
        <v>8</v>
      </c>
      <c r="BL87" s="396">
        <v>3.7</v>
      </c>
      <c r="BM87" s="400"/>
      <c r="BN87" s="400"/>
      <c r="BO87" s="395" t="s">
        <v>240</v>
      </c>
      <c r="BP87" s="396">
        <f>ROUND((BL87+BM87)/2,1)</f>
        <v>1.9</v>
      </c>
      <c r="BQ87" s="396" t="str">
        <f>IF(ISNUMBER(BN87),ROUND((BL87+BN87)/2,1),"-")</f>
        <v>-</v>
      </c>
      <c r="BR87" s="397">
        <v>6.7</v>
      </c>
      <c r="BS87" s="524" t="s">
        <v>438</v>
      </c>
      <c r="BT87" s="376"/>
      <c r="BU87" s="376"/>
      <c r="BV87" s="378"/>
      <c r="BW87" s="389"/>
      <c r="BX87" s="382">
        <v>3.5</v>
      </c>
      <c r="BY87" s="383">
        <v>0</v>
      </c>
      <c r="BZ87" s="383">
        <v>4</v>
      </c>
      <c r="CA87" s="384" t="str">
        <f t="shared" si="438"/>
        <v>0/4</v>
      </c>
      <c r="CB87" s="376">
        <f t="shared" si="439"/>
        <v>1.8</v>
      </c>
      <c r="CC87" s="376">
        <f t="shared" si="440"/>
        <v>3.8</v>
      </c>
      <c r="CD87" s="378">
        <f t="shared" si="441"/>
        <v>3.8</v>
      </c>
      <c r="CE87" s="390" t="str">
        <f t="shared" si="442"/>
        <v>1.8/3.8</v>
      </c>
      <c r="CF87" s="382">
        <v>5.5</v>
      </c>
      <c r="CG87" s="383">
        <v>0</v>
      </c>
      <c r="CH87" s="383">
        <v>0</v>
      </c>
      <c r="CI87" s="384" t="str">
        <f>IF(ISBLANK(CH87),CG87,CG87&amp;"/"&amp;CH87)</f>
        <v>0/0</v>
      </c>
      <c r="CJ87" s="376">
        <f t="shared" si="443"/>
        <v>2.8</v>
      </c>
      <c r="CK87" s="376">
        <f t="shared" si="444"/>
        <v>2.8</v>
      </c>
      <c r="CL87" s="378">
        <f t="shared" si="445"/>
        <v>2.8</v>
      </c>
      <c r="CM87" s="390" t="str">
        <f t="shared" si="446"/>
        <v>2.8/2.8</v>
      </c>
      <c r="CN87" s="382">
        <v>2</v>
      </c>
      <c r="CO87" s="383">
        <v>3</v>
      </c>
      <c r="CP87" s="383">
        <v>2</v>
      </c>
      <c r="CQ87" s="384" t="str">
        <f t="shared" si="447"/>
        <v>3/2</v>
      </c>
      <c r="CR87" s="376">
        <f t="shared" si="448"/>
        <v>2.5</v>
      </c>
      <c r="CS87" s="376">
        <f t="shared" si="449"/>
        <v>2</v>
      </c>
      <c r="CT87" s="378">
        <f t="shared" si="450"/>
        <v>2.5</v>
      </c>
      <c r="CU87" s="390" t="str">
        <f t="shared" si="451"/>
        <v>2.5/2</v>
      </c>
      <c r="CV87" s="382">
        <v>5</v>
      </c>
      <c r="CW87" s="383">
        <v>4</v>
      </c>
      <c r="CX87" s="383">
        <v>3</v>
      </c>
      <c r="CY87" s="384" t="str">
        <f>IF(ISBLANK(CX87),CW87,CW87&amp;"/"&amp;CX87)</f>
        <v>4/3</v>
      </c>
      <c r="CZ87" s="376">
        <f t="shared" si="452"/>
        <v>4.5</v>
      </c>
      <c r="DA87" s="376">
        <f t="shared" si="453"/>
        <v>4</v>
      </c>
      <c r="DB87" s="378">
        <f t="shared" si="454"/>
        <v>4.5</v>
      </c>
      <c r="DC87" s="390" t="str">
        <f t="shared" si="455"/>
        <v>4.5/4</v>
      </c>
      <c r="DD87" s="382">
        <v>3</v>
      </c>
      <c r="DE87" s="383">
        <v>2</v>
      </c>
      <c r="DF87" s="383">
        <v>0</v>
      </c>
      <c r="DG87" s="384" t="str">
        <f t="shared" si="456"/>
        <v>2/0</v>
      </c>
      <c r="DH87" s="376">
        <f t="shared" si="457"/>
        <v>2.5</v>
      </c>
      <c r="DI87" s="376">
        <f t="shared" si="458"/>
        <v>1.5</v>
      </c>
      <c r="DJ87" s="378">
        <f t="shared" si="459"/>
        <v>2.5</v>
      </c>
      <c r="DK87" s="390" t="str">
        <f t="shared" si="460"/>
        <v>2.5/1.5</v>
      </c>
      <c r="DL87" s="382">
        <v>8.4</v>
      </c>
      <c r="DM87" s="383">
        <v>7</v>
      </c>
      <c r="DN87" s="383"/>
      <c r="DO87" s="384">
        <f>IF(ISBLANK(DN87),DM87,DM87&amp;"/"&amp;DN87)</f>
        <v>7</v>
      </c>
      <c r="DP87" s="376">
        <f t="shared" si="461"/>
        <v>7.7</v>
      </c>
      <c r="DQ87" s="376" t="str">
        <f t="shared" si="462"/>
        <v>-</v>
      </c>
      <c r="DR87" s="378">
        <f t="shared" si="463"/>
        <v>7.7</v>
      </c>
      <c r="DS87" s="379">
        <f t="shared" si="464"/>
        <v>7.7</v>
      </c>
      <c r="DT87" s="380" t="s">
        <v>240</v>
      </c>
      <c r="DU87" s="392">
        <v>6</v>
      </c>
      <c r="DV87" s="401">
        <v>0</v>
      </c>
      <c r="DW87" s="378">
        <f t="shared" si="465"/>
        <v>2</v>
      </c>
      <c r="DX87" s="377">
        <v>5</v>
      </c>
      <c r="DY87" s="402">
        <f>ROUND((CL87*$CM$3+CT87*$CU$3+DB87*$DC$3+DJ87*$DK$3+DX87*$DX$3+BJ87*$BK$3+BR87*$BW$3+CD87*$CE$3+DW87*$DW$3+DR87*$DS$3)/$DY$3,1)</f>
        <v>4.5</v>
      </c>
      <c r="DZ87" s="403" t="str">
        <f>IF(DY87&lt;4,"Kém",IF(DY87&lt;5,"Yếu",IF(DY87&lt;6,"TB",IF(DY87&lt;7,"TBK",IF(DY87&lt;8,"Khá",IF(DY87&lt;9,"Giỏi","XS"))))))</f>
        <v>Yếu</v>
      </c>
      <c r="EA87" s="402">
        <f t="shared" si="466"/>
        <v>5.1</v>
      </c>
      <c r="EB87" s="403" t="str">
        <f>IF(EA87&lt;4,"Kém",IF(EA87&lt;5,"Yếu",IF(EA87&lt;6,"TB",IF(EA87&lt;7,"TBK",IF(EA87&lt;8,"Khá",IF(EA87&lt;9,"Giỏi","XS"))))))</f>
        <v>TB</v>
      </c>
      <c r="IG87" s="614"/>
      <c r="IH87" s="126"/>
    </row>
    <row r="88" spans="1:242" s="17" customFormat="1" ht="18" customHeight="1" hidden="1">
      <c r="A88" s="15">
        <f>A32+1</f>
        <v>6</v>
      </c>
      <c r="B88" s="156" t="s">
        <v>58</v>
      </c>
      <c r="C88" s="157" t="s">
        <v>127</v>
      </c>
      <c r="D88" s="158" t="s">
        <v>216</v>
      </c>
      <c r="E88" s="206">
        <v>7.2</v>
      </c>
      <c r="F88" s="202">
        <v>1</v>
      </c>
      <c r="G88" s="202">
        <v>5</v>
      </c>
      <c r="H88" s="203" t="str">
        <f>IF(ISBLANK(G88),F88,F88&amp;"/"&amp;G88)</f>
        <v>1/5</v>
      </c>
      <c r="I88" s="206">
        <f t="shared" si="421"/>
        <v>4.1</v>
      </c>
      <c r="J88" s="206">
        <f t="shared" si="422"/>
        <v>6.1</v>
      </c>
      <c r="K88" s="442">
        <f t="shared" si="423"/>
        <v>6.1</v>
      </c>
      <c r="L88" s="206" t="str">
        <f t="shared" si="424"/>
        <v>4.1/6.1</v>
      </c>
      <c r="M88" s="206">
        <v>6.5</v>
      </c>
      <c r="N88" s="202">
        <v>3</v>
      </c>
      <c r="O88" s="202">
        <v>6</v>
      </c>
      <c r="P88" s="203" t="str">
        <f>IF(ISBLANK(O88),N88,N88&amp;"/"&amp;O88)</f>
        <v>3/6</v>
      </c>
      <c r="Q88" s="206">
        <f t="shared" si="425"/>
        <v>4.8</v>
      </c>
      <c r="R88" s="206">
        <f t="shared" si="426"/>
        <v>6.3</v>
      </c>
      <c r="S88" s="442">
        <f>MAX(Q88:R88)</f>
        <v>6.3</v>
      </c>
      <c r="T88" s="206" t="str">
        <f>IF(Q88&gt;=5,Q88,IF(R88&gt;=5,Q88&amp;"/"&amp;R88,Q88&amp;"/"&amp;R88))</f>
        <v>4.8/6.3</v>
      </c>
      <c r="U88" s="206">
        <v>6</v>
      </c>
      <c r="V88" s="202">
        <v>3</v>
      </c>
      <c r="W88" s="202">
        <v>6</v>
      </c>
      <c r="X88" s="203" t="str">
        <f>IF(ISBLANK(W88),V88,V88&amp;"/"&amp;W88)</f>
        <v>3/6</v>
      </c>
      <c r="Y88" s="206">
        <f t="shared" si="427"/>
        <v>4.5</v>
      </c>
      <c r="Z88" s="206">
        <f t="shared" si="428"/>
        <v>6</v>
      </c>
      <c r="AA88" s="442">
        <f t="shared" si="429"/>
        <v>6</v>
      </c>
      <c r="AB88" s="206" t="str">
        <f t="shared" si="430"/>
        <v>4.5/6</v>
      </c>
      <c r="AC88" s="206">
        <v>6.3</v>
      </c>
      <c r="AD88" s="202">
        <v>7</v>
      </c>
      <c r="AE88" s="202"/>
      <c r="AF88" s="203">
        <f>IF(ISBLANK(AE88),AD88,AD88&amp;"/"&amp;AE88)</f>
        <v>7</v>
      </c>
      <c r="AG88" s="206">
        <f t="shared" si="431"/>
        <v>6.7</v>
      </c>
      <c r="AH88" s="206" t="str">
        <f t="shared" si="432"/>
        <v>-</v>
      </c>
      <c r="AI88" s="442">
        <f>MAX(AG88:AH88)</f>
        <v>6.7</v>
      </c>
      <c r="AJ88" s="206">
        <f>IF(AG88&gt;=5,AG88,IF(AH88&gt;=5,AG88&amp;"/"&amp;AH88,AG88&amp;"/"&amp;AH88))</f>
        <v>6.7</v>
      </c>
      <c r="AK88" s="206">
        <v>4</v>
      </c>
      <c r="AL88" s="202">
        <v>6</v>
      </c>
      <c r="AM88" s="202"/>
      <c r="AN88" s="203">
        <f>IF(ISBLANK(AM88),AL88,AL88&amp;"/"&amp;AM88)</f>
        <v>6</v>
      </c>
      <c r="AO88" s="206">
        <f>ROUND((AK88+AL88)/2,1)</f>
        <v>5</v>
      </c>
      <c r="AP88" s="206" t="str">
        <f>IF(ISNUMBER(AM88),ROUND((AK88+AM88)/2,1),"-")</f>
        <v>-</v>
      </c>
      <c r="AQ88" s="442">
        <f>MAX(AO88:AP88)</f>
        <v>5</v>
      </c>
      <c r="AR88" s="206">
        <f>IF(AO88&gt;=5,AO88,IF(AP88&gt;=5,AO88&amp;"/"&amp;AP88,AO88&amp;"/"&amp;AP88))</f>
        <v>5</v>
      </c>
      <c r="AS88" s="206">
        <v>5.7</v>
      </c>
      <c r="AT88" s="202">
        <v>2</v>
      </c>
      <c r="AU88" s="202">
        <v>6</v>
      </c>
      <c r="AV88" s="203" t="str">
        <f>IF(ISBLANK(AU88),AT88,AT88&amp;"/"&amp;AU88)</f>
        <v>2/6</v>
      </c>
      <c r="AW88" s="206">
        <f>ROUND((AS88+AT88)/2,1)</f>
        <v>3.9</v>
      </c>
      <c r="AX88" s="206">
        <f>IF(ISNUMBER(AU88),ROUND((AS88+AU88)/2,1),"-")</f>
        <v>5.9</v>
      </c>
      <c r="AY88" s="442">
        <f>MAX(AW88:AX88)</f>
        <v>5.9</v>
      </c>
      <c r="AZ88" s="206" t="str">
        <f>IF(AW88&gt;=5,AW88,IF(AX88&gt;=5,AW88&amp;"/"&amp;AX88,AW88&amp;"/"&amp;AX88))</f>
        <v>3.9/5.9</v>
      </c>
      <c r="BA88" s="431">
        <v>5</v>
      </c>
      <c r="BB88" s="427">
        <f t="shared" si="433"/>
        <v>6</v>
      </c>
      <c r="BC88" s="235" t="str">
        <f>IF(BB88&lt;4,"Kém",IF(BB88&lt;5,"Yếu",IF(BB88&lt;6,"TB",IF(BB88&lt;7,"TBK",IF(BB88&lt;8,"Khá",IF(BB88&lt;9,"Giỏi","XS"))))))</f>
        <v>TBK</v>
      </c>
      <c r="BD88" s="206">
        <v>5.3</v>
      </c>
      <c r="BE88" s="202">
        <v>4</v>
      </c>
      <c r="BF88" s="202">
        <v>5</v>
      </c>
      <c r="BG88" s="203" t="str">
        <f>IF(ISBLANK(BF88),BE88,BE88&amp;"/"&amp;BF88)</f>
        <v>4/5</v>
      </c>
      <c r="BH88" s="206">
        <f t="shared" si="434"/>
        <v>4.7</v>
      </c>
      <c r="BI88" s="206">
        <f t="shared" si="435"/>
        <v>5.2</v>
      </c>
      <c r="BJ88" s="443">
        <f t="shared" si="436"/>
        <v>5.2</v>
      </c>
      <c r="BK88" s="444" t="str">
        <f t="shared" si="437"/>
        <v>4.7/5.2</v>
      </c>
      <c r="BL88" s="220">
        <v>2.3</v>
      </c>
      <c r="BM88" s="445"/>
      <c r="BN88" s="445"/>
      <c r="BO88" s="213" t="s">
        <v>240</v>
      </c>
      <c r="BP88" s="220">
        <f>ROUND((BL88+BM88)/2,1)</f>
        <v>1.2</v>
      </c>
      <c r="BQ88" s="220" t="str">
        <f>IF(ISNUMBER(BN88),ROUND((BL88+BN88)/2,1),"-")</f>
        <v>-</v>
      </c>
      <c r="BR88" s="446">
        <f>MAX(BP88:BQ88)</f>
        <v>1.2</v>
      </c>
      <c r="BS88" s="447" t="str">
        <f>IF(BP88&gt;=5,BP88,IF(BQ88&gt;=5,BP88&amp;"/"&amp;BQ88,BP88&amp;"/"&amp;BQ88))</f>
        <v>1.2/-</v>
      </c>
      <c r="BT88" s="206"/>
      <c r="BU88" s="206"/>
      <c r="BV88" s="443"/>
      <c r="BW88" s="444"/>
      <c r="BX88" s="206">
        <v>8</v>
      </c>
      <c r="BY88" s="202">
        <v>6</v>
      </c>
      <c r="BZ88" s="202"/>
      <c r="CA88" s="203">
        <f t="shared" si="438"/>
        <v>6</v>
      </c>
      <c r="CB88" s="206">
        <f t="shared" si="439"/>
        <v>7</v>
      </c>
      <c r="CC88" s="206" t="str">
        <f t="shared" si="440"/>
        <v>-</v>
      </c>
      <c r="CD88" s="443">
        <f t="shared" si="441"/>
        <v>7</v>
      </c>
      <c r="CE88" s="444">
        <f t="shared" si="442"/>
        <v>7</v>
      </c>
      <c r="CF88" s="206">
        <v>6.5</v>
      </c>
      <c r="CG88" s="202">
        <v>0</v>
      </c>
      <c r="CH88" s="202">
        <v>3</v>
      </c>
      <c r="CI88" s="203" t="str">
        <f>IF(ISBLANK(CH88),CG88,CG88&amp;"/"&amp;CH88)</f>
        <v>0/3</v>
      </c>
      <c r="CJ88" s="206">
        <f t="shared" si="443"/>
        <v>3.3</v>
      </c>
      <c r="CK88" s="206">
        <f t="shared" si="444"/>
        <v>4.8</v>
      </c>
      <c r="CL88" s="443">
        <f t="shared" si="445"/>
        <v>4.8</v>
      </c>
      <c r="CM88" s="447" t="str">
        <f t="shared" si="446"/>
        <v>3.3/4.8</v>
      </c>
      <c r="CN88" s="206">
        <v>5.2</v>
      </c>
      <c r="CO88" s="202">
        <v>5</v>
      </c>
      <c r="CP88" s="202"/>
      <c r="CQ88" s="203">
        <f t="shared" si="447"/>
        <v>5</v>
      </c>
      <c r="CR88" s="206">
        <f t="shared" si="448"/>
        <v>5.1</v>
      </c>
      <c r="CS88" s="206" t="str">
        <f t="shared" si="449"/>
        <v>-</v>
      </c>
      <c r="CT88" s="443">
        <f t="shared" si="450"/>
        <v>5.1</v>
      </c>
      <c r="CU88" s="444">
        <f t="shared" si="451"/>
        <v>5.1</v>
      </c>
      <c r="CV88" s="206">
        <v>5.7</v>
      </c>
      <c r="CW88" s="202">
        <v>0</v>
      </c>
      <c r="CX88" s="202">
        <v>1</v>
      </c>
      <c r="CY88" s="203" t="str">
        <f>IF(ISBLANK(CX88),CW88,CW88&amp;"/"&amp;CX88)</f>
        <v>0/1</v>
      </c>
      <c r="CZ88" s="206">
        <f t="shared" si="452"/>
        <v>2.9</v>
      </c>
      <c r="DA88" s="206">
        <f t="shared" si="453"/>
        <v>3.4</v>
      </c>
      <c r="DB88" s="443">
        <f t="shared" si="454"/>
        <v>3.4</v>
      </c>
      <c r="DC88" s="447" t="str">
        <f t="shared" si="455"/>
        <v>2.9/3.4</v>
      </c>
      <c r="DD88" s="206">
        <v>5</v>
      </c>
      <c r="DE88" s="202">
        <v>3</v>
      </c>
      <c r="DF88" s="202">
        <v>2</v>
      </c>
      <c r="DG88" s="203" t="str">
        <f t="shared" si="456"/>
        <v>3/2</v>
      </c>
      <c r="DH88" s="206">
        <f t="shared" si="457"/>
        <v>4</v>
      </c>
      <c r="DI88" s="206">
        <f t="shared" si="458"/>
        <v>3.5</v>
      </c>
      <c r="DJ88" s="443">
        <f t="shared" si="459"/>
        <v>4</v>
      </c>
      <c r="DK88" s="447" t="str">
        <f t="shared" si="460"/>
        <v>4/3.5</v>
      </c>
      <c r="DL88" s="206">
        <v>6.4</v>
      </c>
      <c r="DM88" s="202">
        <v>0</v>
      </c>
      <c r="DN88" s="202">
        <v>6</v>
      </c>
      <c r="DO88" s="203" t="str">
        <f>IF(ISBLANK(DN88),DM88,DM88&amp;"/"&amp;DN88)</f>
        <v>0/6</v>
      </c>
      <c r="DP88" s="206">
        <f t="shared" si="461"/>
        <v>3.2</v>
      </c>
      <c r="DQ88" s="206">
        <f t="shared" si="462"/>
        <v>6.2</v>
      </c>
      <c r="DR88" s="443">
        <f t="shared" si="463"/>
        <v>6.2</v>
      </c>
      <c r="DS88" s="444" t="str">
        <f t="shared" si="464"/>
        <v>3.2/6.2</v>
      </c>
      <c r="DT88" s="222">
        <v>5</v>
      </c>
      <c r="DU88" s="221">
        <v>5</v>
      </c>
      <c r="DV88" s="222">
        <v>8</v>
      </c>
      <c r="DW88" s="443">
        <f t="shared" si="465"/>
        <v>6</v>
      </c>
      <c r="DX88" s="202">
        <v>5</v>
      </c>
      <c r="DY88" s="427">
        <f>ROUND((CL88*$CM$3+CT88*$CU$3+DB88*$DC$3+DJ88*$DK$3+DX88*$DX$3+BJ88*$BK$3+BR88*$BW$3+CD88*$CE$3+DW88*$DW$3+DR88*$DS$3)/$DY$3,1)</f>
        <v>4.7</v>
      </c>
      <c r="DZ88" s="305" t="str">
        <f>IF(DY88&lt;4,"Kém",IF(DY88&lt;5,"Yếu",IF(DY88&lt;6,"TB",IF(DY88&lt;7,"TBK",IF(DY88&lt;8,"Khá",IF(DY88&lt;9,"Giỏi","XS"))))))</f>
        <v>Yếu</v>
      </c>
      <c r="EA88" s="427">
        <f t="shared" si="466"/>
        <v>5.2</v>
      </c>
      <c r="EB88" s="305" t="str">
        <f>IF(EA88&lt;4,"Kém",IF(EA88&lt;5,"Yếu",IF(EA88&lt;6,"TB",IF(EA88&lt;7,"TBK",IF(EA88&lt;8,"Khá",IF(EA88&lt;9,"Giỏi","XS"))))))</f>
        <v>TB</v>
      </c>
      <c r="EC88" s="428"/>
      <c r="ED88" s="429"/>
      <c r="EE88" s="429"/>
      <c r="EF88" s="430">
        <f>IF(ISBLANK(EE88),ED88,ED88&amp;"/"&amp;EE88)</f>
        <v>0</v>
      </c>
      <c r="EG88" s="28">
        <f>ROUND((EC88+ED88)/2,1)</f>
        <v>0</v>
      </c>
      <c r="EH88" s="28" t="str">
        <f>IF(ISNUMBER(EE88),ROUND((EC88+EE88)/2,1),"-")</f>
        <v>-</v>
      </c>
      <c r="EI88" s="191">
        <f>MAX(EG88:EH88)</f>
        <v>0</v>
      </c>
      <c r="EJ88" s="192" t="str">
        <f>IF(EG88&gt;=5,EG88,IF(EH88&gt;=5,EG88&amp;"/"&amp;EH88,EG88&amp;"/"&amp;EH88))</f>
        <v>0/-</v>
      </c>
      <c r="EK88" s="428"/>
      <c r="EL88" s="429"/>
      <c r="EM88" s="429"/>
      <c r="EN88" s="430">
        <f>IF(ISBLANK(EM88),EL88,EL88&amp;"/"&amp;EM88)</f>
        <v>0</v>
      </c>
      <c r="EO88" s="28">
        <f>ROUND((EK88+EL88)/2,1)</f>
        <v>0</v>
      </c>
      <c r="EP88" s="28" t="str">
        <f>IF(ISNUMBER(EM88),ROUND((EK88+EM88)/2,1),"-")</f>
        <v>-</v>
      </c>
      <c r="EQ88" s="191">
        <f>MAX(EO88:EP88)</f>
        <v>0</v>
      </c>
      <c r="ER88" s="192" t="str">
        <f>IF(EO88&gt;=5,EO88,IF(EP88&gt;=5,EO88&amp;"/"&amp;EP88,EO88&amp;"/"&amp;EP88))</f>
        <v>0/-</v>
      </c>
      <c r="ES88" s="428"/>
      <c r="ET88" s="429"/>
      <c r="EU88" s="429"/>
      <c r="EV88" s="430">
        <f>IF(ISBLANK(EU88),ET88,ET88&amp;"/"&amp;EU88)</f>
        <v>0</v>
      </c>
      <c r="EW88" s="28">
        <f>ROUND((ES88+ET88)/2,1)</f>
        <v>0</v>
      </c>
      <c r="EX88" s="28" t="str">
        <f>IF(ISNUMBER(EU88),ROUND((ES88+EU88)/2,1),"-")</f>
        <v>-</v>
      </c>
      <c r="EY88" s="191">
        <f>MAX(EW88:EX88)</f>
        <v>0</v>
      </c>
      <c r="EZ88" s="192" t="str">
        <f>IF(EW88&gt;=5,EW88,IF(EX88&gt;=5,EW88&amp;"/"&amp;EX88,EW88&amp;"/"&amp;EX88))</f>
        <v>0/-</v>
      </c>
      <c r="FA88" s="428"/>
      <c r="FB88" s="429"/>
      <c r="FC88" s="429"/>
      <c r="FD88" s="430">
        <f>IF(ISBLANK(FC88),FB88,FB88&amp;"/"&amp;FC88)</f>
        <v>0</v>
      </c>
      <c r="FE88" s="28">
        <f>ROUND((FA88+FB88)/2,1)</f>
        <v>0</v>
      </c>
      <c r="FF88" s="28" t="str">
        <f>IF(ISNUMBER(FC88),ROUND((FA88+FC88)/2,1),"-")</f>
        <v>-</v>
      </c>
      <c r="FG88" s="191">
        <f>MAX(FE88:FF88)</f>
        <v>0</v>
      </c>
      <c r="FH88" s="192" t="str">
        <f>IF(FE88&gt;=5,FE88,IF(FF88&gt;=5,FE88&amp;"/"&amp;FF88,FE88&amp;"/"&amp;FF88))</f>
        <v>0/-</v>
      </c>
      <c r="FI88" s="428"/>
      <c r="FJ88" s="429"/>
      <c r="FK88" s="429"/>
      <c r="FL88" s="430">
        <f>IF(ISBLANK(FK88),FJ88,FJ88&amp;"/"&amp;FK88)</f>
        <v>0</v>
      </c>
      <c r="FM88" s="28">
        <f>ROUND((FI88+FJ88)/2,1)</f>
        <v>0</v>
      </c>
      <c r="FN88" s="28" t="str">
        <f>IF(ISNUMBER(FK88),ROUND((FI88+FK88)/2,1),"-")</f>
        <v>-</v>
      </c>
      <c r="FO88" s="191">
        <f>MAX(FM88:FN88)</f>
        <v>0</v>
      </c>
      <c r="FP88" s="192" t="str">
        <f>IF(FM88&gt;=5,FM88,IF(FN88&gt;=5,FM88&amp;"/"&amp;FN88,FM88&amp;"/"&amp;FN88))</f>
        <v>0/-</v>
      </c>
      <c r="FQ88" s="428"/>
      <c r="FR88" s="429"/>
      <c r="FS88" s="429"/>
      <c r="FT88" s="430">
        <f>IF(ISBLANK(FS88),FR88,FR88&amp;"/"&amp;FS88)</f>
        <v>0</v>
      </c>
      <c r="FU88" s="28">
        <f>ROUND((FQ88+FR88)/2,1)</f>
        <v>0</v>
      </c>
      <c r="FV88" s="28" t="str">
        <f>IF(ISNUMBER(FS88),ROUND((FQ88+FS88)/2,1),"-")</f>
        <v>-</v>
      </c>
      <c r="FW88" s="191">
        <f>MAX(FU88:FV88)</f>
        <v>0</v>
      </c>
      <c r="FX88" s="487" t="str">
        <f>IF(FU88&gt;=5,FU88,IF(FV88&gt;=5,FU88&amp;"/"&amp;FV88,FU88&amp;"/"&amp;FV88))</f>
        <v>0/-</v>
      </c>
      <c r="FY88" s="488"/>
      <c r="FZ88" s="488"/>
      <c r="GA88" s="488"/>
      <c r="GB88" s="268">
        <f>ROUND((EI88*$EI$3+EQ88*$EQ$3+EY88*$EY$3+FG88*$FG$3+FO88*$FO$3+FW88*$FW$3+FY88*$FY$3+FZ88*$FZ$3+GA88*$GA$3)/$GB$3,1)</f>
        <v>0</v>
      </c>
      <c r="GC88" s="489" t="str">
        <f>IF(GB88&lt;4,"Kém",IF(GB88&lt;5,"Yếu",IF(GB88&lt;6,"TB",IF(GB88&lt;7,"TBK",IF(GB88&lt;8,"Khá",IF(GB88&lt;9,"Giỏi","XS"))))))</f>
        <v>Kém</v>
      </c>
      <c r="GD88" s="428"/>
      <c r="GE88" s="429"/>
      <c r="GF88" s="429"/>
      <c r="GG88" s="430">
        <f>IF(ISBLANK(GF88),GE88,GE88&amp;"/"&amp;GF88)</f>
        <v>0</v>
      </c>
      <c r="GH88" s="28">
        <f>ROUND((GD88+GE88)/2,1)</f>
        <v>0</v>
      </c>
      <c r="GI88" s="28" t="str">
        <f>IF(ISNUMBER(GF88),ROUND((GD88+GF88)/2,1),"-")</f>
        <v>-</v>
      </c>
      <c r="GJ88" s="191">
        <f>MAX(GH88:GI88)</f>
        <v>0</v>
      </c>
      <c r="GK88" s="192" t="str">
        <f>IF(GH88&gt;=5,GH88,IF(GI88&gt;=5,GH88&amp;"/"&amp;GI88,GH88&amp;"/"&amp;GI88))</f>
        <v>0/-</v>
      </c>
      <c r="GL88" s="428"/>
      <c r="GM88" s="429"/>
      <c r="GN88" s="429"/>
      <c r="GO88" s="430">
        <f>IF(ISBLANK(GN88),GM88,GM88&amp;"/"&amp;GN88)</f>
        <v>0</v>
      </c>
      <c r="GP88" s="28">
        <f>ROUND((GL88+GM88)/2,1)</f>
        <v>0</v>
      </c>
      <c r="GQ88" s="28" t="str">
        <f>IF(ISNUMBER(GN88),ROUND((GL88+GN88)/2,1),"-")</f>
        <v>-</v>
      </c>
      <c r="GR88" s="191">
        <f>MAX(GP88:GQ88)</f>
        <v>0</v>
      </c>
      <c r="GS88" s="192" t="str">
        <f>IF(GP88&gt;=5,GP88,IF(GQ88&gt;=5,GP88&amp;"/"&amp;GQ88,GP88&amp;"/"&amp;GQ88))</f>
        <v>0/-</v>
      </c>
      <c r="GT88" s="428"/>
      <c r="GU88" s="429"/>
      <c r="GV88" s="429"/>
      <c r="GW88" s="430">
        <f>IF(ISBLANK(GV88),GU88,GU88&amp;"/"&amp;GV88)</f>
        <v>0</v>
      </c>
      <c r="GX88" s="28">
        <f>ROUND((GT88+GU88)/2,1)</f>
        <v>0</v>
      </c>
      <c r="GY88" s="28" t="str">
        <f>IF(ISNUMBER(GV88),ROUND((GT88+GV88)/2,1),"-")</f>
        <v>-</v>
      </c>
      <c r="GZ88" s="191">
        <f>MAX(GX88:GY88)</f>
        <v>0</v>
      </c>
      <c r="HA88" s="192" t="str">
        <f>IF(GX88&gt;=5,GX88,IF(GY88&gt;=5,GX88&amp;"/"&amp;GY88,GX88&amp;"/"&amp;GY88))</f>
        <v>0/-</v>
      </c>
      <c r="HB88" s="428"/>
      <c r="HC88" s="429"/>
      <c r="HD88" s="429"/>
      <c r="HE88" s="430">
        <f>IF(ISBLANK(HD88),HC88,HC88&amp;"/"&amp;HD88)</f>
        <v>0</v>
      </c>
      <c r="HF88" s="28">
        <f>ROUND((HB88+HC88)/2,1)</f>
        <v>0</v>
      </c>
      <c r="HG88" s="28" t="str">
        <f>IF(ISNUMBER(HD88),ROUND((HB88+HD88)/2,1),"-")</f>
        <v>-</v>
      </c>
      <c r="HH88" s="191">
        <f>MAX(HF88:HG88)</f>
        <v>0</v>
      </c>
      <c r="HI88" s="192" t="str">
        <f>IF(HF88&gt;=5,HF88,IF(HG88&gt;=5,HF88&amp;"/"&amp;HG88,HF88&amp;"/"&amp;HG88))</f>
        <v>0/-</v>
      </c>
      <c r="HJ88" s="428"/>
      <c r="HK88" s="429"/>
      <c r="HL88" s="429"/>
      <c r="HM88" s="430">
        <f>IF(ISBLANK(HL88),HK88,HK88&amp;"/"&amp;HL88)</f>
        <v>0</v>
      </c>
      <c r="HN88" s="28">
        <f>ROUND((HJ88+HK88)/2,1)</f>
        <v>0</v>
      </c>
      <c r="HO88" s="28" t="str">
        <f>IF(ISNUMBER(HL88),ROUND((HJ88+HL88)/2,1),"-")</f>
        <v>-</v>
      </c>
      <c r="HP88" s="191">
        <f>MAX(HN88:HO88)</f>
        <v>0</v>
      </c>
      <c r="HQ88" s="192" t="str">
        <f>IF(HN88&gt;=5,HN88,IF(HO88&gt;=5,HN88&amp;"/"&amp;HO88,HN88&amp;"/"&amp;HO88))</f>
        <v>0/-</v>
      </c>
      <c r="HR88" s="488"/>
      <c r="HS88" s="488"/>
      <c r="HT88" s="488"/>
      <c r="HU88" s="490"/>
      <c r="HV88" s="491">
        <f>ROUND((GR88*$GR$3+GJ88*$GJ$3+GZ88*$GZ$3+HH88*$HH$3+HP88*$HP$3+HR88*$HR$3+HS88*$HS$3+HT88*$HT$3+HU88*$HU$3)/$HV$3,1)</f>
        <v>0</v>
      </c>
      <c r="HW88" s="492" t="str">
        <f>IF(HV88&lt;4,"Kém",IF(HV88&lt;5,"Yếu",IF(HV88&lt;6,"TB",IF(HV88&lt;7,"TBK",IF(HV88&lt;8,"Khá",IF(HV88&lt;9,"Giỏi","XS"))))))</f>
        <v>Kém</v>
      </c>
      <c r="HX88" s="423">
        <f>ROUND((HV88*$HV$3+GB88*$GB$3)/$HX$3,1)</f>
        <v>0</v>
      </c>
      <c r="HY88" s="489" t="str">
        <f>IF(HX88&lt;4,"Kém",IF(HX88&lt;5,"Yếu",IF(HX88&lt;6,"TB",IF(HX88&lt;7,"TBK",IF(HX88&lt;8,"Khá",IF(HX88&lt;9,"Giỏi","XS"))))))</f>
        <v>Kém</v>
      </c>
      <c r="HZ88" s="427">
        <f>ROUND((HX88*$HX$3+EA88*$EA$3)/$HZ$3,1)</f>
        <v>2.7</v>
      </c>
      <c r="IA88" s="489" t="str">
        <f>IF(HZ88&lt;4,"Kém",IF(HZ88&lt;5,"Yếu",IF(HZ88&lt;6,"TB",IF(HZ88&lt;7,"TBK",IF(HZ88&lt;8,"Khá",IF(HZ88&lt;9,"Giỏi","XS"))))))</f>
        <v>Kém</v>
      </c>
      <c r="IB88" s="488"/>
      <c r="IC88" s="488"/>
      <c r="ID88" s="488"/>
      <c r="IE88" s="493">
        <f>ROUND(SUM(IB88:ID88)/3,1)</f>
        <v>0</v>
      </c>
      <c r="IF88" s="427">
        <f>ROUND((HZ88+IE88)/2,1)</f>
        <v>1.4</v>
      </c>
      <c r="IG88" s="612" t="str">
        <f>IF(IF88&lt;4,"Kém",IF(IF88&lt;5,"Yếu",IF(IF88&lt;6,"TB",IF(IF88&lt;7,"TBK",IF(IF88&lt;8,"Khá",IF(IF88&lt;9,"Giỏi","XS"))))))</f>
        <v>Kém</v>
      </c>
      <c r="IH88" s="126"/>
    </row>
    <row r="89" ht="15.75" hidden="1">
      <c r="L89" s="114"/>
    </row>
    <row r="90" ht="15"/>
    <row r="91" spans="2:242" s="130" customFormat="1" ht="15.75">
      <c r="B91" s="602"/>
      <c r="E91" s="603"/>
      <c r="F91" s="602"/>
      <c r="G91" s="602"/>
      <c r="H91" s="602"/>
      <c r="I91" s="602"/>
      <c r="J91" s="602"/>
      <c r="K91" s="602"/>
      <c r="L91" s="604"/>
      <c r="Q91" s="605"/>
      <c r="R91" s="605"/>
      <c r="S91" s="605"/>
      <c r="T91" s="606"/>
      <c r="AB91" s="606"/>
      <c r="AJ91" s="606"/>
      <c r="AR91" s="606"/>
      <c r="AZ91" s="606"/>
      <c r="BA91" s="615"/>
      <c r="BB91" s="67"/>
      <c r="BC91" s="616"/>
      <c r="BK91" s="617"/>
      <c r="BM91" s="618"/>
      <c r="BN91" s="618"/>
      <c r="BW91" s="617"/>
      <c r="CE91" s="617"/>
      <c r="CM91" s="617"/>
      <c r="CU91" s="617"/>
      <c r="DC91" s="617"/>
      <c r="DK91" s="617"/>
      <c r="DS91" s="617"/>
      <c r="DT91" s="615"/>
      <c r="DU91" s="615"/>
      <c r="DV91" s="615"/>
      <c r="DW91" s="617"/>
      <c r="DX91" s="619"/>
      <c r="DY91" s="66"/>
      <c r="DZ91" s="66"/>
      <c r="EA91" s="66"/>
      <c r="EJ91" s="617"/>
      <c r="ER91" s="617"/>
      <c r="EZ91" s="617"/>
      <c r="FH91" s="617"/>
      <c r="FP91" s="617"/>
      <c r="FX91" s="606" t="s">
        <v>532</v>
      </c>
      <c r="FY91" s="602"/>
      <c r="FZ91" s="602"/>
      <c r="GA91" s="602"/>
      <c r="GH91" s="620"/>
      <c r="GP91" s="606"/>
      <c r="GQ91" s="602"/>
      <c r="GR91" s="602"/>
      <c r="GS91" s="602"/>
      <c r="GT91" s="602"/>
      <c r="GU91" s="602"/>
      <c r="HC91" s="620"/>
      <c r="HF91" s="732" t="s">
        <v>533</v>
      </c>
      <c r="HG91" s="732"/>
      <c r="HH91" s="732"/>
      <c r="HI91" s="732"/>
      <c r="HJ91" s="732"/>
      <c r="HK91" s="732"/>
      <c r="HL91" s="732"/>
      <c r="HM91" s="732"/>
      <c r="HN91" s="732"/>
      <c r="HO91" s="732"/>
      <c r="HP91" s="732"/>
      <c r="HQ91" s="732"/>
      <c r="HR91" s="732"/>
      <c r="HS91" s="732"/>
      <c r="HT91" s="732"/>
      <c r="HU91" s="602"/>
      <c r="HV91" s="602"/>
      <c r="HW91" s="602"/>
      <c r="HX91" s="602"/>
      <c r="HY91" s="602"/>
      <c r="HZ91" s="602"/>
      <c r="IA91" s="602"/>
      <c r="IB91" s="602"/>
      <c r="IC91" s="602"/>
      <c r="ID91" s="602"/>
      <c r="IE91" s="621"/>
      <c r="IF91" s="602"/>
      <c r="IG91" s="602"/>
      <c r="IH91" s="126"/>
    </row>
    <row r="92" spans="2:242" s="130" customFormat="1" ht="15.75">
      <c r="B92" s="602"/>
      <c r="E92" s="603"/>
      <c r="F92" s="602"/>
      <c r="G92" s="602"/>
      <c r="H92" s="602"/>
      <c r="I92" s="602"/>
      <c r="J92" s="602"/>
      <c r="K92" s="602"/>
      <c r="L92" s="604"/>
      <c r="Q92" s="605"/>
      <c r="R92" s="605"/>
      <c r="S92" s="605"/>
      <c r="T92" s="606"/>
      <c r="AB92" s="606"/>
      <c r="AJ92" s="606"/>
      <c r="AR92" s="606"/>
      <c r="AZ92" s="606"/>
      <c r="BA92" s="615"/>
      <c r="BB92" s="67"/>
      <c r="BC92" s="616"/>
      <c r="BK92" s="617"/>
      <c r="BM92" s="618"/>
      <c r="BN92" s="618"/>
      <c r="BW92" s="617"/>
      <c r="CE92" s="617"/>
      <c r="CM92" s="617"/>
      <c r="CU92" s="617"/>
      <c r="DC92" s="617"/>
      <c r="DK92" s="617"/>
      <c r="DS92" s="617"/>
      <c r="DT92" s="615"/>
      <c r="DU92" s="615"/>
      <c r="DV92" s="615"/>
      <c r="DW92" s="617"/>
      <c r="DX92" s="619"/>
      <c r="DY92" s="66"/>
      <c r="DZ92" s="66"/>
      <c r="EA92" s="66"/>
      <c r="EJ92" s="617"/>
      <c r="ER92" s="617"/>
      <c r="EZ92" s="617"/>
      <c r="FH92" s="617"/>
      <c r="FP92" s="617"/>
      <c r="FX92" s="620"/>
      <c r="FY92" s="602"/>
      <c r="FZ92" s="602"/>
      <c r="GA92" s="602"/>
      <c r="GH92" s="620"/>
      <c r="GP92" s="620"/>
      <c r="GQ92" s="602"/>
      <c r="GR92" s="602"/>
      <c r="GS92" s="602"/>
      <c r="GT92" s="602"/>
      <c r="GU92" s="602"/>
      <c r="HC92" s="620"/>
      <c r="HF92" s="620"/>
      <c r="HG92" s="602"/>
      <c r="HH92" s="602"/>
      <c r="HI92" s="602"/>
      <c r="HK92" s="620"/>
      <c r="HQ92" s="617"/>
      <c r="HR92" s="602"/>
      <c r="HS92" s="602"/>
      <c r="HT92" s="602"/>
      <c r="HU92" s="602"/>
      <c r="HV92" s="602"/>
      <c r="HW92" s="602"/>
      <c r="HX92" s="602"/>
      <c r="HY92" s="602"/>
      <c r="HZ92" s="602"/>
      <c r="IA92" s="602"/>
      <c r="IB92" s="602"/>
      <c r="IC92" s="602"/>
      <c r="ID92" s="602"/>
      <c r="IE92" s="621"/>
      <c r="IF92" s="602"/>
      <c r="IG92" s="602"/>
      <c r="IH92" s="126"/>
    </row>
    <row r="93" spans="2:242" s="130" customFormat="1" ht="15.75">
      <c r="B93" s="602"/>
      <c r="E93" s="603"/>
      <c r="F93" s="602"/>
      <c r="G93" s="602"/>
      <c r="H93" s="602"/>
      <c r="I93" s="602"/>
      <c r="J93" s="602"/>
      <c r="K93" s="602"/>
      <c r="L93" s="604"/>
      <c r="Q93" s="605"/>
      <c r="R93" s="605"/>
      <c r="S93" s="605"/>
      <c r="T93" s="606"/>
      <c r="AB93" s="606"/>
      <c r="AJ93" s="606"/>
      <c r="AR93" s="606"/>
      <c r="AZ93" s="606"/>
      <c r="BA93" s="615"/>
      <c r="BB93" s="67"/>
      <c r="BC93" s="616"/>
      <c r="BK93" s="617"/>
      <c r="BM93" s="618"/>
      <c r="BN93" s="618"/>
      <c r="BW93" s="617"/>
      <c r="CE93" s="617"/>
      <c r="CM93" s="617"/>
      <c r="CU93" s="617"/>
      <c r="DC93" s="617"/>
      <c r="DK93" s="617"/>
      <c r="DS93" s="617"/>
      <c r="DT93" s="615"/>
      <c r="DU93" s="615"/>
      <c r="DV93" s="615"/>
      <c r="DW93" s="617"/>
      <c r="DX93" s="619"/>
      <c r="DY93" s="66"/>
      <c r="DZ93" s="66"/>
      <c r="EA93" s="66"/>
      <c r="EJ93" s="617"/>
      <c r="ER93" s="617"/>
      <c r="EZ93" s="617"/>
      <c r="FH93" s="617"/>
      <c r="FP93" s="617"/>
      <c r="FX93" s="620"/>
      <c r="FY93" s="602"/>
      <c r="FZ93" s="602"/>
      <c r="GA93" s="602"/>
      <c r="GH93" s="620"/>
      <c r="GP93" s="620"/>
      <c r="GQ93" s="602"/>
      <c r="GR93" s="602"/>
      <c r="GS93" s="602"/>
      <c r="GT93" s="602"/>
      <c r="GU93" s="602"/>
      <c r="HC93" s="620"/>
      <c r="HF93" s="620"/>
      <c r="HG93" s="602"/>
      <c r="HH93" s="602"/>
      <c r="HI93" s="602"/>
      <c r="HK93" s="620"/>
      <c r="HQ93" s="617"/>
      <c r="HR93" s="602"/>
      <c r="HS93" s="602"/>
      <c r="HT93" s="602"/>
      <c r="HU93" s="602"/>
      <c r="HV93" s="602"/>
      <c r="HW93" s="602"/>
      <c r="HX93" s="602"/>
      <c r="HY93" s="602"/>
      <c r="HZ93" s="602"/>
      <c r="IA93" s="602"/>
      <c r="IB93" s="602"/>
      <c r="IC93" s="602"/>
      <c r="ID93" s="602"/>
      <c r="IE93" s="621"/>
      <c r="IF93" s="602"/>
      <c r="IG93" s="602"/>
      <c r="IH93" s="126"/>
    </row>
    <row r="94" spans="2:242" s="130" customFormat="1" ht="15.75">
      <c r="B94" s="602"/>
      <c r="E94" s="603"/>
      <c r="F94" s="602"/>
      <c r="G94" s="602"/>
      <c r="H94" s="602"/>
      <c r="I94" s="602"/>
      <c r="J94" s="602"/>
      <c r="K94" s="602"/>
      <c r="L94" s="604"/>
      <c r="Q94" s="605"/>
      <c r="R94" s="605"/>
      <c r="S94" s="605"/>
      <c r="T94" s="606"/>
      <c r="AB94" s="606"/>
      <c r="AJ94" s="606"/>
      <c r="AR94" s="606"/>
      <c r="AZ94" s="606"/>
      <c r="BA94" s="615"/>
      <c r="BB94" s="67"/>
      <c r="BC94" s="616"/>
      <c r="BK94" s="617"/>
      <c r="BM94" s="618"/>
      <c r="BN94" s="618"/>
      <c r="BW94" s="617"/>
      <c r="CE94" s="617"/>
      <c r="CM94" s="617"/>
      <c r="CU94" s="617"/>
      <c r="DC94" s="617"/>
      <c r="DK94" s="617"/>
      <c r="DS94" s="617"/>
      <c r="DT94" s="615"/>
      <c r="DU94" s="615"/>
      <c r="DV94" s="615"/>
      <c r="DW94" s="617"/>
      <c r="DX94" s="619"/>
      <c r="DY94" s="66"/>
      <c r="DZ94" s="66"/>
      <c r="EA94" s="66"/>
      <c r="EJ94" s="617"/>
      <c r="ER94" s="617"/>
      <c r="EZ94" s="617"/>
      <c r="FH94" s="617"/>
      <c r="FP94" s="617"/>
      <c r="FX94" s="620"/>
      <c r="FY94" s="602"/>
      <c r="FZ94" s="602"/>
      <c r="GA94" s="602"/>
      <c r="GH94" s="620"/>
      <c r="GP94" s="620"/>
      <c r="GQ94" s="602"/>
      <c r="GR94" s="602"/>
      <c r="GS94" s="602"/>
      <c r="GT94" s="602"/>
      <c r="GU94" s="602"/>
      <c r="HC94" s="620"/>
      <c r="HF94" s="620"/>
      <c r="HG94" s="602"/>
      <c r="HH94" s="602"/>
      <c r="HI94" s="602"/>
      <c r="HK94" s="620"/>
      <c r="HQ94" s="617"/>
      <c r="HR94" s="602"/>
      <c r="HS94" s="602"/>
      <c r="HT94" s="602"/>
      <c r="HU94" s="602"/>
      <c r="HV94" s="602"/>
      <c r="HW94" s="602"/>
      <c r="HX94" s="602"/>
      <c r="HY94" s="602"/>
      <c r="HZ94" s="602"/>
      <c r="IA94" s="602"/>
      <c r="IB94" s="602"/>
      <c r="IC94" s="602"/>
      <c r="ID94" s="602"/>
      <c r="IE94" s="621"/>
      <c r="IF94" s="602"/>
      <c r="IG94" s="602"/>
      <c r="IH94" s="13"/>
    </row>
    <row r="95" spans="2:242" s="130" customFormat="1" ht="15.75">
      <c r="B95" s="602"/>
      <c r="E95" s="603"/>
      <c r="F95" s="602"/>
      <c r="G95" s="602"/>
      <c r="H95" s="602"/>
      <c r="I95" s="602"/>
      <c r="J95" s="602"/>
      <c r="K95" s="602"/>
      <c r="L95" s="604"/>
      <c r="Q95" s="605"/>
      <c r="R95" s="605"/>
      <c r="S95" s="605"/>
      <c r="T95" s="606"/>
      <c r="AB95" s="606"/>
      <c r="AJ95" s="606"/>
      <c r="AR95" s="606"/>
      <c r="AZ95" s="606"/>
      <c r="BA95" s="615"/>
      <c r="BB95" s="67"/>
      <c r="BC95" s="616"/>
      <c r="BK95" s="617"/>
      <c r="BM95" s="618"/>
      <c r="BN95" s="618"/>
      <c r="BW95" s="617"/>
      <c r="CE95" s="617"/>
      <c r="CM95" s="617"/>
      <c r="CU95" s="617"/>
      <c r="DC95" s="617"/>
      <c r="DK95" s="617"/>
      <c r="DS95" s="617"/>
      <c r="DT95" s="615"/>
      <c r="DU95" s="615"/>
      <c r="DV95" s="615"/>
      <c r="DW95" s="617"/>
      <c r="DX95" s="619"/>
      <c r="DY95" s="66"/>
      <c r="DZ95" s="66"/>
      <c r="EA95" s="66"/>
      <c r="EJ95" s="617"/>
      <c r="ER95" s="617"/>
      <c r="EZ95" s="617"/>
      <c r="FH95" s="617"/>
      <c r="FP95" s="617"/>
      <c r="FX95" s="620"/>
      <c r="FY95" s="602"/>
      <c r="FZ95" s="602"/>
      <c r="GA95" s="602"/>
      <c r="GH95" s="620"/>
      <c r="GP95" s="620"/>
      <c r="GQ95" s="602"/>
      <c r="GR95" s="602"/>
      <c r="GS95" s="602"/>
      <c r="GT95" s="602"/>
      <c r="GU95" s="602"/>
      <c r="HC95" s="620"/>
      <c r="HF95" s="620"/>
      <c r="HG95" s="602"/>
      <c r="HH95" s="602"/>
      <c r="HI95" s="602"/>
      <c r="HK95" s="620"/>
      <c r="HQ95" s="617"/>
      <c r="HR95" s="602"/>
      <c r="HS95" s="602"/>
      <c r="HT95" s="602"/>
      <c r="HU95" s="602"/>
      <c r="HV95" s="602"/>
      <c r="HW95" s="602"/>
      <c r="HX95" s="602"/>
      <c r="HY95" s="602"/>
      <c r="HZ95" s="602"/>
      <c r="IA95" s="602"/>
      <c r="IB95" s="602"/>
      <c r="IC95" s="602"/>
      <c r="ID95" s="602"/>
      <c r="IE95" s="621"/>
      <c r="IF95" s="602"/>
      <c r="IG95" s="602"/>
      <c r="IH95" s="13"/>
    </row>
    <row r="96" spans="2:242" s="130" customFormat="1" ht="15.75">
      <c r="B96" s="602"/>
      <c r="E96" s="603"/>
      <c r="F96" s="602"/>
      <c r="G96" s="602"/>
      <c r="H96" s="602"/>
      <c r="I96" s="602"/>
      <c r="J96" s="602"/>
      <c r="K96" s="602"/>
      <c r="L96" s="604"/>
      <c r="Q96" s="605"/>
      <c r="R96" s="605"/>
      <c r="S96" s="605"/>
      <c r="T96" s="606"/>
      <c r="AB96" s="606"/>
      <c r="AJ96" s="606"/>
      <c r="AR96" s="606"/>
      <c r="AZ96" s="606"/>
      <c r="BA96" s="615"/>
      <c r="BB96" s="67"/>
      <c r="BC96" s="616"/>
      <c r="BK96" s="617"/>
      <c r="BM96" s="618"/>
      <c r="BN96" s="618"/>
      <c r="BW96" s="617"/>
      <c r="CE96" s="617"/>
      <c r="CM96" s="617"/>
      <c r="CU96" s="617"/>
      <c r="DC96" s="617"/>
      <c r="DK96" s="617"/>
      <c r="DS96" s="617"/>
      <c r="DT96" s="615"/>
      <c r="DU96" s="615"/>
      <c r="DV96" s="615"/>
      <c r="DW96" s="617"/>
      <c r="DX96" s="619"/>
      <c r="DY96" s="66"/>
      <c r="DZ96" s="66"/>
      <c r="EA96" s="66"/>
      <c r="EJ96" s="617"/>
      <c r="ER96" s="617"/>
      <c r="EZ96" s="617"/>
      <c r="FH96" s="617"/>
      <c r="FP96" s="617"/>
      <c r="FX96" s="732" t="s">
        <v>534</v>
      </c>
      <c r="FY96" s="732"/>
      <c r="FZ96" s="732"/>
      <c r="GA96" s="732"/>
      <c r="GB96" s="732"/>
      <c r="GC96" s="732"/>
      <c r="GD96" s="732"/>
      <c r="GE96" s="732"/>
      <c r="GF96" s="732"/>
      <c r="GH96" s="620"/>
      <c r="GP96" s="732"/>
      <c r="GQ96" s="732"/>
      <c r="GR96" s="732"/>
      <c r="GS96" s="602"/>
      <c r="GT96" s="602"/>
      <c r="GU96" s="602"/>
      <c r="HA96" s="732" t="s">
        <v>535</v>
      </c>
      <c r="HB96" s="732"/>
      <c r="HC96" s="732"/>
      <c r="HD96" s="732"/>
      <c r="HE96" s="732"/>
      <c r="HF96" s="732"/>
      <c r="HG96" s="732"/>
      <c r="HH96" s="732"/>
      <c r="HI96" s="732"/>
      <c r="HJ96" s="732"/>
      <c r="HK96" s="732"/>
      <c r="HL96" s="732"/>
      <c r="HM96" s="732"/>
      <c r="HN96" s="732"/>
      <c r="HO96" s="732"/>
      <c r="HP96" s="732"/>
      <c r="HQ96" s="732"/>
      <c r="HR96" s="732"/>
      <c r="HS96" s="732"/>
      <c r="HT96" s="732"/>
      <c r="HU96" s="732"/>
      <c r="HV96" s="602"/>
      <c r="HW96" s="602"/>
      <c r="HX96" s="602"/>
      <c r="HY96" s="602"/>
      <c r="HZ96" s="602"/>
      <c r="IA96" s="602"/>
      <c r="IB96" s="602"/>
      <c r="IC96" s="602"/>
      <c r="ID96" s="602"/>
      <c r="IE96" s="621"/>
      <c r="IF96" s="602"/>
      <c r="IG96" s="602"/>
      <c r="IH96" s="13"/>
    </row>
    <row r="97" ht="15">
      <c r="IH97" s="13"/>
    </row>
    <row r="98" ht="15">
      <c r="IH98" s="13"/>
    </row>
    <row r="99" ht="15">
      <c r="IH99" s="130"/>
    </row>
    <row r="100" ht="15">
      <c r="IH100" s="130"/>
    </row>
    <row r="101" ht="15">
      <c r="IH101" s="130"/>
    </row>
    <row r="102" ht="15">
      <c r="IH102" s="130"/>
    </row>
    <row r="103" ht="15">
      <c r="IH103" s="130"/>
    </row>
    <row r="104" ht="15">
      <c r="IH104" s="130"/>
    </row>
    <row r="105" ht="15"/>
    <row r="106" ht="15">
      <c r="FZ106" s="486"/>
    </row>
    <row r="139" ht="15"/>
    <row r="140" ht="15"/>
    <row r="141" ht="15"/>
    <row r="142" ht="15"/>
  </sheetData>
  <mergeCells count="52">
    <mergeCell ref="DT2:DW2"/>
    <mergeCell ref="CV2:DC2"/>
    <mergeCell ref="DD2:DK2"/>
    <mergeCell ref="BX2:CE2"/>
    <mergeCell ref="CF2:CM2"/>
    <mergeCell ref="BL2:BS2"/>
    <mergeCell ref="C2:D2"/>
    <mergeCell ref="C3:D3"/>
    <mergeCell ref="CN2:CU2"/>
    <mergeCell ref="ES2:EZ2"/>
    <mergeCell ref="FA2:FH2"/>
    <mergeCell ref="E2:L2"/>
    <mergeCell ref="AS2:AZ2"/>
    <mergeCell ref="M2:T2"/>
    <mergeCell ref="U2:AB2"/>
    <mergeCell ref="AC2:AJ2"/>
    <mergeCell ref="AK2:AR2"/>
    <mergeCell ref="DL2:DS2"/>
    <mergeCell ref="BD2:BK2"/>
    <mergeCell ref="A1:IK1"/>
    <mergeCell ref="GT2:HA2"/>
    <mergeCell ref="HB2:HI2"/>
    <mergeCell ref="HJ2:HQ2"/>
    <mergeCell ref="FI2:FP2"/>
    <mergeCell ref="FQ2:FX2"/>
    <mergeCell ref="GD2:GK2"/>
    <mergeCell ref="GL2:GS2"/>
    <mergeCell ref="EC2:EJ2"/>
    <mergeCell ref="EK2:ER2"/>
    <mergeCell ref="BD57:CA57"/>
    <mergeCell ref="CN57:DK57"/>
    <mergeCell ref="DT57:EB57"/>
    <mergeCell ref="HQ57:HY57"/>
    <mergeCell ref="EZ59:FH59"/>
    <mergeCell ref="GA59:GI59"/>
    <mergeCell ref="BD58:BL58"/>
    <mergeCell ref="CN58:CV58"/>
    <mergeCell ref="DT58:EB58"/>
    <mergeCell ref="EZ58:FW58"/>
    <mergeCell ref="BD61:CA61"/>
    <mergeCell ref="CN61:DK61"/>
    <mergeCell ref="DT61:EB61"/>
    <mergeCell ref="EZ61:FW61"/>
    <mergeCell ref="IH2:IH3"/>
    <mergeCell ref="HF91:HT91"/>
    <mergeCell ref="FX96:GF96"/>
    <mergeCell ref="GP96:GR96"/>
    <mergeCell ref="HA96:HU96"/>
    <mergeCell ref="GA61:GX61"/>
    <mergeCell ref="HQ61:HY61"/>
    <mergeCell ref="HQ58:HY58"/>
    <mergeCell ref="IG27:IH27"/>
  </mergeCells>
  <printOptions/>
  <pageMargins left="0" right="0" top="0" bottom="0" header="0" footer="0"/>
  <pageSetup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4.25"/>
  <cols>
    <col min="1" max="1" width="29.8984375" style="2" customWidth="1"/>
    <col min="2" max="2" width="1.203125" style="2" customWidth="1"/>
    <col min="3" max="3" width="32.09765625" style="2" customWidth="1"/>
    <col min="4" max="16384" width="9.09765625" style="2" customWidth="1"/>
  </cols>
  <sheetData>
    <row r="1" spans="1:3" ht="14.25">
      <c r="A1" s="1" t="e">
        <v>#REF!</v>
      </c>
      <c r="C1" s="11"/>
    </row>
    <row r="2" ht="13.5" thickBot="1">
      <c r="A2" s="1" t="s">
        <v>7</v>
      </c>
    </row>
    <row r="3" spans="1:3" ht="13.5" thickBot="1">
      <c r="A3" s="3" t="s">
        <v>8</v>
      </c>
      <c r="C3" s="4" t="s">
        <v>9</v>
      </c>
    </row>
    <row r="4" spans="1:3" ht="14.25">
      <c r="A4" s="3" t="e">
        <v>#REF!</v>
      </c>
      <c r="C4" s="12"/>
    </row>
    <row r="5" ht="14.25">
      <c r="C5" s="12"/>
    </row>
    <row r="6" ht="15" thickBot="1">
      <c r="C6" s="12"/>
    </row>
    <row r="7" spans="1:3" ht="14.25">
      <c r="A7" s="5" t="s">
        <v>10</v>
      </c>
      <c r="C7" s="12"/>
    </row>
    <row r="8" spans="1:3" ht="14.25">
      <c r="A8" s="6" t="s">
        <v>11</v>
      </c>
      <c r="C8" s="12"/>
    </row>
    <row r="9" spans="1:3" ht="14.25">
      <c r="A9" s="7" t="s">
        <v>12</v>
      </c>
      <c r="C9" s="12"/>
    </row>
    <row r="10" spans="1:3" ht="14.25">
      <c r="A10" s="6" t="s">
        <v>13</v>
      </c>
      <c r="C10" s="12"/>
    </row>
    <row r="11" spans="1:3" ht="15" thickBot="1">
      <c r="A11" s="8" t="s">
        <v>14</v>
      </c>
      <c r="C11" s="12"/>
    </row>
    <row r="12" ht="14.25">
      <c r="C12" s="12"/>
    </row>
    <row r="13" ht="15" thickBot="1">
      <c r="C13" s="12"/>
    </row>
    <row r="14" spans="1:3" ht="15" thickBot="1">
      <c r="A14" s="4" t="s">
        <v>15</v>
      </c>
      <c r="C14" s="12"/>
    </row>
    <row r="15" ht="14.25">
      <c r="A15" s="12"/>
    </row>
    <row r="16" ht="15" thickBot="1">
      <c r="A16" s="12"/>
    </row>
    <row r="17" spans="1:3" ht="15" thickBot="1">
      <c r="A17" s="12"/>
      <c r="C17" s="4" t="s">
        <v>16</v>
      </c>
    </row>
    <row r="18" ht="14.25">
      <c r="C18" s="12"/>
    </row>
    <row r="19" ht="14.25">
      <c r="C19" s="12"/>
    </row>
    <row r="20" spans="1:3" ht="14.25">
      <c r="A20" s="9" t="s">
        <v>17</v>
      </c>
      <c r="C20" s="12"/>
    </row>
    <row r="21" spans="1:3" ht="14.25">
      <c r="A21" s="12"/>
      <c r="C21" s="12"/>
    </row>
    <row r="22" spans="1:3" ht="14.25">
      <c r="A22" s="12"/>
      <c r="C22" s="12"/>
    </row>
    <row r="23" spans="1:3" ht="14.25">
      <c r="A23" s="12"/>
      <c r="C23" s="12"/>
    </row>
    <row r="24" ht="14.25">
      <c r="A24" s="12"/>
    </row>
    <row r="25" ht="14.25">
      <c r="A25" s="12"/>
    </row>
    <row r="26" spans="1:3" ht="15" thickBot="1">
      <c r="A26" s="12"/>
      <c r="C26" s="10" t="s">
        <v>18</v>
      </c>
    </row>
    <row r="27" spans="1:3" ht="14.25">
      <c r="A27" s="12"/>
      <c r="C27" s="12"/>
    </row>
    <row r="28" spans="1:3" ht="14.25">
      <c r="A28" s="12"/>
      <c r="C28" s="12"/>
    </row>
    <row r="29" spans="1:3" ht="14.25">
      <c r="A29" s="12"/>
      <c r="C29" s="12"/>
    </row>
    <row r="30" spans="1:3" ht="14.25">
      <c r="A30" s="12"/>
      <c r="C30" s="12"/>
    </row>
    <row r="31" spans="1:3" ht="14.25">
      <c r="A31" s="12"/>
      <c r="C31" s="12"/>
    </row>
    <row r="32" spans="1:3" ht="14.25">
      <c r="A32" s="12"/>
      <c r="C32" s="12"/>
    </row>
    <row r="33" spans="1:3" ht="14.25">
      <c r="A33" s="12"/>
      <c r="C33" s="12"/>
    </row>
    <row r="34" spans="1:3" ht="14.25">
      <c r="A34" s="12"/>
      <c r="C34" s="12"/>
    </row>
    <row r="35" spans="1:3" ht="14.25">
      <c r="A35" s="12"/>
      <c r="C35" s="12"/>
    </row>
    <row r="36" spans="1:3" ht="14.25">
      <c r="A36" s="12"/>
      <c r="C36" s="12"/>
    </row>
    <row r="37" ht="14.25">
      <c r="A37" s="12"/>
    </row>
    <row r="38" ht="14.25">
      <c r="A38" s="12"/>
    </row>
    <row r="39" spans="1:3" ht="14.25">
      <c r="A39" s="12"/>
      <c r="C39" s="12"/>
    </row>
    <row r="40" spans="1:3" ht="14.25">
      <c r="A40" s="12"/>
      <c r="C40" s="12"/>
    </row>
    <row r="41" spans="1:3" ht="14.25">
      <c r="A41" s="12"/>
      <c r="C41" s="1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4.25"/>
  <cols>
    <col min="1" max="1" width="26.09765625" style="2" customWidth="1"/>
    <col min="2" max="2" width="1.1015625" style="2" customWidth="1"/>
    <col min="3" max="3" width="28.09765625" style="2" customWidth="1"/>
    <col min="4" max="16384" width="8" style="2" customWidth="1"/>
  </cols>
  <sheetData>
    <row r="1" spans="1:3" ht="14.25">
      <c r="A1" s="1" t="s">
        <v>23</v>
      </c>
      <c r="C1"/>
    </row>
    <row r="2" ht="13.5" thickBot="1">
      <c r="A2" s="1" t="s">
        <v>24</v>
      </c>
    </row>
    <row r="3" spans="1:3" ht="13.5" thickBot="1">
      <c r="A3" s="3" t="s">
        <v>22</v>
      </c>
      <c r="C3" s="4" t="s">
        <v>9</v>
      </c>
    </row>
    <row r="4" spans="1:3" ht="14.25">
      <c r="A4" s="3">
        <v>3</v>
      </c>
      <c r="C4" s="12"/>
    </row>
    <row r="5" ht="14.25">
      <c r="C5" s="12"/>
    </row>
    <row r="6" ht="15" thickBot="1">
      <c r="C6" s="12"/>
    </row>
    <row r="7" spans="1:3" ht="14.25">
      <c r="A7" s="5" t="s">
        <v>10</v>
      </c>
      <c r="C7" s="12"/>
    </row>
    <row r="8" spans="1:3" ht="14.25">
      <c r="A8" s="6" t="s">
        <v>11</v>
      </c>
      <c r="C8" s="12"/>
    </row>
    <row r="9" spans="1:3" ht="14.25">
      <c r="A9" s="7" t="s">
        <v>12</v>
      </c>
      <c r="C9" s="12"/>
    </row>
    <row r="10" spans="1:3" ht="14.25">
      <c r="A10" s="6" t="s">
        <v>13</v>
      </c>
      <c r="C10" s="12"/>
    </row>
    <row r="11" spans="1:3" ht="15" thickBot="1">
      <c r="A11" s="8" t="s">
        <v>14</v>
      </c>
      <c r="C11" s="12"/>
    </row>
    <row r="12" ht="14.25">
      <c r="C12" s="12"/>
    </row>
    <row r="13" ht="15" thickBot="1">
      <c r="C13" s="12"/>
    </row>
    <row r="14" spans="1:3" ht="15" thickBot="1">
      <c r="A14" s="4" t="s">
        <v>15</v>
      </c>
      <c r="C14" s="12"/>
    </row>
    <row r="15" ht="14.25">
      <c r="A15" s="12"/>
    </row>
    <row r="16" ht="15" thickBot="1">
      <c r="A16" s="12"/>
    </row>
    <row r="17" spans="1:3" ht="15" thickBot="1">
      <c r="A17" s="12"/>
      <c r="C17" s="4" t="s">
        <v>16</v>
      </c>
    </row>
    <row r="18" ht="14.25">
      <c r="C18" s="12"/>
    </row>
    <row r="19" ht="14.25">
      <c r="C19" s="12"/>
    </row>
    <row r="20" spans="1:3" ht="14.25">
      <c r="A20" s="9" t="s">
        <v>17</v>
      </c>
      <c r="C20" s="12"/>
    </row>
    <row r="21" spans="1:3" ht="14.25">
      <c r="A21" s="12"/>
      <c r="C21" s="12"/>
    </row>
    <row r="22" spans="1:3" ht="14.25">
      <c r="A22" s="12"/>
      <c r="C22" s="12"/>
    </row>
    <row r="23" spans="1:3" ht="14.25">
      <c r="A23" s="12"/>
      <c r="C23" s="12"/>
    </row>
    <row r="24" ht="14.25">
      <c r="A24" s="12"/>
    </row>
    <row r="25" ht="14.25">
      <c r="A25" s="12"/>
    </row>
    <row r="26" spans="1:3" ht="15" thickBot="1">
      <c r="A26" s="12"/>
      <c r="C26" s="10" t="s">
        <v>18</v>
      </c>
    </row>
    <row r="27" spans="1:3" ht="14.25">
      <c r="A27" s="12"/>
      <c r="C27" s="12"/>
    </row>
    <row r="28" spans="1:3" ht="14.25">
      <c r="A28" s="12"/>
      <c r="C28" s="12"/>
    </row>
    <row r="29" spans="1:3" ht="14.25">
      <c r="A29" s="12"/>
      <c r="C29" s="12"/>
    </row>
    <row r="30" spans="1:3" ht="14.25">
      <c r="A30" s="12"/>
      <c r="C30" s="12"/>
    </row>
    <row r="31" spans="1:3" ht="14.25">
      <c r="A31" s="12"/>
      <c r="C31" s="12"/>
    </row>
    <row r="32" spans="1:3" ht="14.25">
      <c r="A32" s="12"/>
      <c r="C32" s="12"/>
    </row>
    <row r="33" spans="1:3" ht="14.25">
      <c r="A33" s="12"/>
      <c r="C33" s="12"/>
    </row>
    <row r="34" spans="1:3" ht="14.25">
      <c r="A34" s="12"/>
      <c r="C34" s="12"/>
    </row>
    <row r="35" spans="1:3" ht="14.25">
      <c r="A35" s="12"/>
      <c r="C35" s="12"/>
    </row>
    <row r="36" spans="1:3" ht="14.25">
      <c r="A36" s="12"/>
      <c r="C36" s="12"/>
    </row>
    <row r="37" ht="14.25">
      <c r="A37" s="12"/>
    </row>
    <row r="38" ht="14.25">
      <c r="A38" s="12"/>
    </row>
    <row r="39" spans="1:3" ht="14.25">
      <c r="A39" s="12"/>
      <c r="C39" s="12"/>
    </row>
    <row r="40" spans="1:3" ht="14.25">
      <c r="A40" s="12"/>
      <c r="C40" s="12"/>
    </row>
    <row r="41" spans="1:3" ht="14.25">
      <c r="A41" s="12"/>
      <c r="C41" s="1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4.25"/>
  <cols>
    <col min="1" max="1" width="26.09765625" style="2" customWidth="1"/>
    <col min="2" max="2" width="1.1015625" style="2" customWidth="1"/>
    <col min="3" max="3" width="28.09765625" style="2" customWidth="1"/>
    <col min="4" max="16384" width="8" style="2" customWidth="1"/>
  </cols>
  <sheetData>
    <row r="1" spans="1:3" ht="14.25">
      <c r="A1" s="758"/>
      <c r="C1" s="758"/>
    </row>
    <row r="2" ht="15" thickBot="1">
      <c r="A2" s="758"/>
    </row>
    <row r="3" spans="1:3" ht="15" thickBot="1">
      <c r="A3" s="758"/>
      <c r="C3" s="758"/>
    </row>
    <row r="4" spans="1:3" ht="14.25">
      <c r="A4" s="758"/>
      <c r="C4" s="758"/>
    </row>
    <row r="5" ht="14.25">
      <c r="C5" s="758"/>
    </row>
    <row r="6" ht="15" thickBot="1">
      <c r="C6" s="758"/>
    </row>
    <row r="7" spans="1:3" ht="14.25">
      <c r="A7" s="758"/>
      <c r="C7" s="758"/>
    </row>
    <row r="8" spans="1:3" ht="14.25">
      <c r="A8" s="758"/>
      <c r="C8" s="758"/>
    </row>
    <row r="9" spans="1:3" ht="14.25">
      <c r="A9" s="758"/>
      <c r="C9" s="758"/>
    </row>
    <row r="10" spans="1:3" ht="14.25">
      <c r="A10" s="758"/>
      <c r="C10" s="758"/>
    </row>
    <row r="11" spans="1:3" ht="15" thickBot="1">
      <c r="A11" s="758"/>
      <c r="C11" s="758"/>
    </row>
    <row r="12" ht="14.25">
      <c r="C12" s="758"/>
    </row>
    <row r="13" ht="15" thickBot="1">
      <c r="C13" s="758"/>
    </row>
    <row r="14" spans="1:3" ht="15" thickBot="1">
      <c r="A14" s="758"/>
      <c r="C14" s="758"/>
    </row>
    <row r="15" ht="14.25">
      <c r="A15" s="758"/>
    </row>
    <row r="16" ht="15" thickBot="1">
      <c r="A16" s="758"/>
    </row>
    <row r="17" spans="1:3" ht="15" thickBot="1">
      <c r="A17" s="758"/>
      <c r="C17" s="758"/>
    </row>
    <row r="18" ht="14.25">
      <c r="C18" s="758"/>
    </row>
    <row r="19" ht="14.25">
      <c r="C19" s="758"/>
    </row>
    <row r="20" spans="1:3" ht="14.25">
      <c r="A20" s="758"/>
      <c r="C20" s="758"/>
    </row>
    <row r="21" spans="1:3" ht="14.25">
      <c r="A21" s="758"/>
      <c r="C21" s="758"/>
    </row>
    <row r="22" spans="1:3" ht="14.25">
      <c r="A22" s="758"/>
      <c r="C22" s="758"/>
    </row>
    <row r="23" spans="1:3" ht="14.25">
      <c r="A23" s="758"/>
      <c r="C23" s="758"/>
    </row>
    <row r="24" ht="14.25">
      <c r="A24" s="758"/>
    </row>
    <row r="25" ht="14.25">
      <c r="A25" s="758"/>
    </row>
    <row r="26" spans="1:3" ht="15" thickBot="1">
      <c r="A26" s="758"/>
      <c r="C26" s="758"/>
    </row>
    <row r="27" spans="1:3" ht="14.25">
      <c r="A27" s="758"/>
      <c r="C27" s="758"/>
    </row>
    <row r="28" spans="1:3" ht="14.25">
      <c r="A28" s="758"/>
      <c r="C28" s="758"/>
    </row>
    <row r="29" spans="1:3" ht="14.25">
      <c r="A29" s="758"/>
      <c r="C29" s="758"/>
    </row>
    <row r="30" spans="1:3" ht="14.25">
      <c r="A30" s="758"/>
      <c r="C30" s="758"/>
    </row>
    <row r="31" spans="1:3" ht="14.25">
      <c r="A31" s="758"/>
      <c r="C31" s="758"/>
    </row>
    <row r="32" spans="1:3" ht="14.25">
      <c r="A32" s="758"/>
      <c r="C32" s="758"/>
    </row>
    <row r="33" spans="1:3" ht="14.25">
      <c r="A33" s="758"/>
      <c r="C33" s="758"/>
    </row>
    <row r="34" spans="1:3" ht="14.25">
      <c r="A34" s="758"/>
      <c r="C34" s="758"/>
    </row>
    <row r="35" spans="1:3" ht="14.25">
      <c r="A35" s="758"/>
      <c r="C35" s="758"/>
    </row>
    <row r="36" spans="1:3" ht="14.25">
      <c r="A36" s="758"/>
      <c r="C36" s="758"/>
    </row>
    <row r="37" ht="14.25">
      <c r="A37" s="758"/>
    </row>
    <row r="38" ht="14.25">
      <c r="A38" s="758"/>
    </row>
    <row r="39" spans="1:3" ht="14.25">
      <c r="A39" s="758"/>
      <c r="C39" s="758"/>
    </row>
    <row r="40" spans="1:3" ht="14.25">
      <c r="A40" s="758"/>
      <c r="C40" s="758"/>
    </row>
    <row r="41" spans="1:3" ht="14.25">
      <c r="A41" s="758"/>
      <c r="C41" s="75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Hiep</dc:creator>
  <cp:keywords/>
  <dc:description/>
  <cp:lastModifiedBy>User</cp:lastModifiedBy>
  <cp:lastPrinted>2011-08-11T00:31:38Z</cp:lastPrinted>
  <dcterms:created xsi:type="dcterms:W3CDTF">2004-03-05T19:11:07Z</dcterms:created>
  <dcterms:modified xsi:type="dcterms:W3CDTF">2011-08-12T02:46:30Z</dcterms:modified>
  <cp:category/>
  <cp:version/>
  <cp:contentType/>
  <cp:contentStatus/>
</cp:coreProperties>
</file>